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nk\Documents\Branko HOME pages\documents dwnload from Home Pages Jun2022\"/>
    </mc:Choice>
  </mc:AlternateContent>
  <xr:revisionPtr revIDLastSave="0" documentId="13_ncr:1_{E940C51A-5BD2-4396-B83C-F3EA8B4E388B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z &amp; t" sheetId="8" r:id="rId1"/>
    <sheet name="Pred Int Formulae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6" i="7" l="1"/>
  <c r="Q5" i="7"/>
  <c r="Q4" i="7"/>
  <c r="Q3" i="7"/>
  <c r="Q2" i="7"/>
  <c r="I35" i="7" l="1"/>
  <c r="I34" i="7"/>
  <c r="I36" i="7"/>
  <c r="I33" i="7"/>
  <c r="I22" i="7"/>
  <c r="I24" i="7"/>
  <c r="I21" i="7"/>
  <c r="I23" i="7"/>
  <c r="I10" i="7"/>
  <c r="I11" i="7"/>
  <c r="I12" i="7"/>
  <c r="I9" i="7"/>
  <c r="I32" i="7"/>
  <c r="I20" i="7"/>
  <c r="I8" i="7"/>
  <c r="I4" i="7"/>
  <c r="I3" i="7"/>
  <c r="I6" i="7"/>
  <c r="I5" i="7"/>
  <c r="I18" i="7"/>
  <c r="I17" i="7"/>
  <c r="I16" i="7"/>
  <c r="I15" i="7"/>
  <c r="I28" i="7"/>
  <c r="I27" i="7"/>
  <c r="I30" i="7"/>
  <c r="I29" i="7"/>
  <c r="I40" i="7"/>
  <c r="I41" i="7"/>
  <c r="I39" i="7"/>
  <c r="I42" i="7"/>
  <c r="I38" i="7"/>
  <c r="I26" i="7"/>
  <c r="I14" i="7"/>
  <c r="I2" i="7"/>
  <c r="Y36" i="7"/>
  <c r="Y34" i="7"/>
  <c r="Y35" i="7"/>
  <c r="Y33" i="7"/>
  <c r="V36" i="7"/>
  <c r="V35" i="7"/>
  <c r="V34" i="7"/>
  <c r="V33" i="7"/>
  <c r="V30" i="7"/>
  <c r="V29" i="7"/>
  <c r="V27" i="7"/>
  <c r="V28" i="7"/>
  <c r="Y29" i="7"/>
  <c r="Y28" i="7"/>
  <c r="Y27" i="7"/>
  <c r="Y30" i="7"/>
  <c r="Y24" i="7"/>
  <c r="Y23" i="7"/>
  <c r="Y22" i="7"/>
  <c r="Y21" i="7"/>
  <c r="V23" i="7"/>
  <c r="V22" i="7"/>
  <c r="V24" i="7"/>
  <c r="V21" i="7"/>
  <c r="V18" i="7"/>
  <c r="V17" i="7"/>
  <c r="V16" i="7"/>
  <c r="V15" i="7"/>
  <c r="Y17" i="7"/>
  <c r="Y16" i="7"/>
  <c r="Y15" i="7"/>
  <c r="Y18" i="7"/>
  <c r="Y10" i="7"/>
  <c r="Y9" i="7"/>
  <c r="Y11" i="7"/>
  <c r="Y12" i="7"/>
  <c r="V11" i="7"/>
  <c r="V10" i="7"/>
  <c r="V12" i="7"/>
  <c r="V9" i="7"/>
  <c r="Y32" i="7"/>
  <c r="Y26" i="7"/>
  <c r="Y20" i="7"/>
  <c r="Y14" i="7"/>
  <c r="Y8" i="7"/>
  <c r="Y2" i="7"/>
  <c r="Y6" i="7"/>
  <c r="Y5" i="7"/>
  <c r="Y4" i="7"/>
  <c r="Y3" i="7"/>
  <c r="V6" i="7"/>
  <c r="V5" i="7"/>
  <c r="V4" i="7"/>
  <c r="V3" i="7"/>
  <c r="Q46" i="7"/>
  <c r="Q47" i="7"/>
  <c r="Q48" i="7"/>
  <c r="Q45" i="7"/>
  <c r="Q44" i="7"/>
  <c r="Q52" i="7"/>
  <c r="Q53" i="7"/>
  <c r="Q51" i="7"/>
  <c r="Q50" i="7"/>
  <c r="Q54" i="7"/>
  <c r="Q42" i="7"/>
  <c r="Q41" i="7"/>
  <c r="Q40" i="7"/>
  <c r="Q38" i="7"/>
  <c r="Q39" i="7"/>
  <c r="Q34" i="7"/>
  <c r="Q36" i="7"/>
  <c r="Q35" i="7"/>
  <c r="Q33" i="7"/>
  <c r="Q32" i="7"/>
  <c r="Q30" i="7"/>
  <c r="Q28" i="7"/>
  <c r="Q27" i="7"/>
  <c r="Q26" i="7"/>
  <c r="Q29" i="7"/>
  <c r="Q24" i="7"/>
  <c r="Q23" i="7"/>
  <c r="Q20" i="7"/>
  <c r="Q22" i="7"/>
  <c r="Q21" i="7"/>
  <c r="Q18" i="7"/>
  <c r="Q17" i="7"/>
  <c r="Q14" i="7"/>
  <c r="Q16" i="7"/>
  <c r="Q15" i="7"/>
  <c r="Q12" i="7"/>
  <c r="Q11" i="7"/>
  <c r="Q10" i="7"/>
  <c r="Q9" i="7"/>
  <c r="B2" i="8" l="1"/>
  <c r="C2" i="8" s="1"/>
  <c r="B3" i="8"/>
  <c r="C3" i="8" s="1"/>
  <c r="B4" i="8"/>
  <c r="C4" i="8" s="1"/>
  <c r="B5" i="8"/>
  <c r="C5" i="8" s="1"/>
  <c r="B6" i="8"/>
  <c r="C6" i="8" s="1"/>
  <c r="B14" i="8"/>
  <c r="C14" i="8" s="1"/>
  <c r="B15" i="8"/>
  <c r="C15" i="8" s="1"/>
  <c r="B16" i="8"/>
  <c r="C16" i="8" s="1"/>
  <c r="B17" i="8"/>
  <c r="C17" i="8" s="1"/>
  <c r="B18" i="8"/>
  <c r="C18" i="8" s="1"/>
  <c r="A24" i="8"/>
  <c r="B24" i="8"/>
  <c r="C24" i="8"/>
  <c r="D24" i="8"/>
  <c r="E24" i="8"/>
  <c r="F24" i="8"/>
  <c r="G24" i="8"/>
  <c r="H24" i="8"/>
  <c r="A25" i="8"/>
  <c r="B25" i="8"/>
  <c r="C25" i="8"/>
  <c r="D25" i="8"/>
  <c r="E25" i="8"/>
  <c r="F25" i="8"/>
  <c r="G25" i="8"/>
  <c r="H25" i="8"/>
  <c r="A26" i="8"/>
  <c r="B26" i="8"/>
  <c r="C26" i="8"/>
  <c r="C27" i="8" s="1"/>
  <c r="D26" i="8"/>
  <c r="D27" i="8" s="1"/>
  <c r="E26" i="8"/>
  <c r="E27" i="8" s="1"/>
  <c r="F26" i="8"/>
  <c r="F27" i="8" s="1"/>
  <c r="G26" i="8"/>
  <c r="G27" i="8" s="1"/>
  <c r="H26" i="8"/>
  <c r="H27" i="8" s="1"/>
  <c r="A27" i="8"/>
  <c r="B27" i="8"/>
  <c r="Q8" i="7"/>
  <c r="N47" i="7"/>
  <c r="N48" i="7"/>
  <c r="N46" i="7"/>
  <c r="N45" i="7"/>
  <c r="N54" i="7"/>
  <c r="N53" i="7"/>
  <c r="N52" i="7"/>
  <c r="N51" i="7"/>
  <c r="N41" i="7"/>
  <c r="N40" i="7"/>
  <c r="N39" i="7"/>
  <c r="N42" i="7"/>
  <c r="N36" i="7"/>
  <c r="N35" i="7"/>
  <c r="N34" i="7"/>
  <c r="N33" i="7"/>
  <c r="N30" i="7"/>
  <c r="N29" i="7"/>
  <c r="N28" i="7"/>
  <c r="N27" i="7"/>
  <c r="N22" i="7"/>
  <c r="N21" i="7"/>
  <c r="N24" i="7"/>
  <c r="N23" i="7"/>
  <c r="N16" i="7"/>
  <c r="N17" i="7"/>
  <c r="N15" i="7"/>
  <c r="N18" i="7"/>
  <c r="N12" i="7"/>
  <c r="N10" i="7"/>
  <c r="N11" i="7"/>
  <c r="N9" i="7"/>
  <c r="N6" i="7"/>
  <c r="N4" i="7"/>
  <c r="N5" i="7"/>
  <c r="N3" i="7"/>
  <c r="F34" i="7"/>
  <c r="F33" i="7"/>
  <c r="F35" i="7"/>
  <c r="F36" i="7"/>
  <c r="F24" i="7"/>
  <c r="F23" i="7"/>
  <c r="F22" i="7"/>
  <c r="F21" i="7"/>
  <c r="F20" i="7"/>
  <c r="F10" i="7"/>
  <c r="F11" i="7"/>
  <c r="F12" i="7"/>
  <c r="F9" i="7"/>
  <c r="F40" i="7"/>
  <c r="F41" i="7"/>
  <c r="F39" i="7"/>
  <c r="F42" i="7"/>
  <c r="F29" i="7"/>
  <c r="F28" i="7"/>
  <c r="F30" i="7"/>
  <c r="F27" i="7"/>
  <c r="F26" i="7"/>
  <c r="F18" i="7"/>
  <c r="F16" i="7"/>
  <c r="F15" i="7"/>
  <c r="F17" i="7"/>
  <c r="F6" i="7"/>
  <c r="F4" i="7"/>
  <c r="F5" i="7"/>
  <c r="F3" i="7"/>
  <c r="M4" i="7" l="1"/>
  <c r="P5" i="7" s="1"/>
  <c r="M5" i="7"/>
  <c r="M6" i="7"/>
  <c r="M3" i="7"/>
  <c r="M46" i="7"/>
  <c r="P46" i="7" s="1"/>
  <c r="M47" i="7"/>
  <c r="M48" i="7"/>
  <c r="M45" i="7"/>
  <c r="P45" i="7"/>
  <c r="S47" i="7"/>
  <c r="S44" i="7"/>
  <c r="S46" i="7" s="1"/>
  <c r="X34" i="7"/>
  <c r="X28" i="7"/>
  <c r="X27" i="7"/>
  <c r="X22" i="7"/>
  <c r="X10" i="7"/>
  <c r="P52" i="7"/>
  <c r="P40" i="7"/>
  <c r="P39" i="7"/>
  <c r="P28" i="7"/>
  <c r="P27" i="7"/>
  <c r="U6" i="7"/>
  <c r="U5" i="7"/>
  <c r="U4" i="7"/>
  <c r="U3" i="7"/>
  <c r="X4" i="7" s="1"/>
  <c r="X2" i="7"/>
  <c r="P44" i="7"/>
  <c r="H22" i="7"/>
  <c r="H23" i="7"/>
  <c r="H24" i="7"/>
  <c r="H21" i="7"/>
  <c r="H20" i="7"/>
  <c r="H8" i="7"/>
  <c r="H32" i="7"/>
  <c r="E34" i="7"/>
  <c r="E35" i="7"/>
  <c r="E36" i="7"/>
  <c r="P2" i="7"/>
  <c r="U33" i="7"/>
  <c r="U34" i="7" s="1"/>
  <c r="X32" i="7"/>
  <c r="U27" i="7"/>
  <c r="U28" i="7" s="1"/>
  <c r="X26" i="7"/>
  <c r="U21" i="7"/>
  <c r="U22" i="7" s="1"/>
  <c r="X20" i="7"/>
  <c r="U15" i="7"/>
  <c r="X14" i="7"/>
  <c r="X8" i="7"/>
  <c r="U9" i="7"/>
  <c r="U10" i="7" s="1"/>
  <c r="U11" i="7" s="1"/>
  <c r="U12" i="7" s="1"/>
  <c r="P50" i="7"/>
  <c r="M52" i="7"/>
  <c r="M53" i="7" s="1"/>
  <c r="M54" i="7" s="1"/>
  <c r="M51" i="7"/>
  <c r="P53" i="7" s="1"/>
  <c r="M39" i="7"/>
  <c r="M40" i="7" s="1"/>
  <c r="P38" i="7"/>
  <c r="M33" i="7"/>
  <c r="M34" i="7" s="1"/>
  <c r="P32" i="7"/>
  <c r="M27" i="7"/>
  <c r="M28" i="7" s="1"/>
  <c r="M29" i="7" s="1"/>
  <c r="M30" i="7" s="1"/>
  <c r="P26" i="7"/>
  <c r="P14" i="7"/>
  <c r="P20" i="7"/>
  <c r="P8" i="7"/>
  <c r="H26" i="7"/>
  <c r="E27" i="7"/>
  <c r="E28" i="7" s="1"/>
  <c r="E29" i="7" s="1"/>
  <c r="E30" i="7" s="1"/>
  <c r="X3" i="7" l="1"/>
  <c r="P30" i="7"/>
  <c r="X6" i="7"/>
  <c r="X30" i="7"/>
  <c r="S45" i="7"/>
  <c r="X15" i="7"/>
  <c r="P29" i="7"/>
  <c r="X5" i="7"/>
  <c r="X29" i="7"/>
  <c r="S48" i="7"/>
  <c r="H27" i="7"/>
  <c r="P33" i="7"/>
  <c r="P51" i="7"/>
  <c r="X9" i="7"/>
  <c r="X21" i="7"/>
  <c r="X33" i="7"/>
  <c r="H30" i="7"/>
  <c r="P54" i="7"/>
  <c r="X12" i="7"/>
  <c r="H28" i="7"/>
  <c r="P34" i="7"/>
  <c r="H29" i="7"/>
  <c r="X11" i="7"/>
  <c r="P6" i="7"/>
  <c r="P4" i="7"/>
  <c r="P3" i="7"/>
  <c r="P48" i="7"/>
  <c r="P47" i="7"/>
  <c r="U35" i="7"/>
  <c r="U36" i="7" s="1"/>
  <c r="U29" i="7"/>
  <c r="U30" i="7" s="1"/>
  <c r="U23" i="7"/>
  <c r="U24" i="7" s="1"/>
  <c r="U16" i="7"/>
  <c r="X16" i="7" s="1"/>
  <c r="M41" i="7"/>
  <c r="M42" i="7" s="1"/>
  <c r="M35" i="7"/>
  <c r="M36" i="7" s="1"/>
  <c r="E33" i="7"/>
  <c r="H38" i="7"/>
  <c r="H14" i="7"/>
  <c r="H2" i="7"/>
  <c r="M21" i="7"/>
  <c r="M15" i="7"/>
  <c r="M9" i="7"/>
  <c r="E3" i="7"/>
  <c r="E39" i="7"/>
  <c r="E40" i="7" s="1"/>
  <c r="E41" i="7" s="1"/>
  <c r="E42" i="7" s="1"/>
  <c r="E15" i="7"/>
  <c r="E9" i="7"/>
  <c r="P35" i="7" l="1"/>
  <c r="P36" i="7"/>
  <c r="H12" i="7"/>
  <c r="H9" i="7"/>
  <c r="H10" i="7"/>
  <c r="H11" i="7"/>
  <c r="H34" i="7"/>
  <c r="H35" i="7"/>
  <c r="H36" i="7"/>
  <c r="H33" i="7"/>
  <c r="M16" i="7"/>
  <c r="M17" i="7" s="1"/>
  <c r="M18" i="7" s="1"/>
  <c r="P17" i="7"/>
  <c r="P15" i="7"/>
  <c r="P16" i="7"/>
  <c r="X36" i="7"/>
  <c r="P41" i="7"/>
  <c r="M10" i="7"/>
  <c r="M11" i="7" s="1"/>
  <c r="M12" i="7" s="1"/>
  <c r="P11" i="7"/>
  <c r="P12" i="7"/>
  <c r="P9" i="7"/>
  <c r="P10" i="7"/>
  <c r="M22" i="7"/>
  <c r="M23" i="7" s="1"/>
  <c r="M24" i="7" s="1"/>
  <c r="P22" i="7"/>
  <c r="P23" i="7"/>
  <c r="P21" i="7"/>
  <c r="X35" i="7"/>
  <c r="X24" i="7"/>
  <c r="P42" i="7"/>
  <c r="X23" i="7"/>
  <c r="U17" i="7"/>
  <c r="H39" i="7"/>
  <c r="H42" i="7"/>
  <c r="H41" i="7"/>
  <c r="H40" i="7"/>
  <c r="E16" i="7"/>
  <c r="E17" i="7" s="1"/>
  <c r="E18" i="7" s="1"/>
  <c r="H18" i="7" s="1"/>
  <c r="H15" i="7"/>
  <c r="H3" i="7"/>
  <c r="E4" i="7"/>
  <c r="E5" i="7" s="1"/>
  <c r="E6" i="7" s="1"/>
  <c r="U18" i="7" l="1"/>
  <c r="X17" i="7"/>
  <c r="P18" i="7"/>
  <c r="P24" i="7"/>
  <c r="X18" i="7"/>
  <c r="H17" i="7"/>
  <c r="H16" i="7"/>
  <c r="H5" i="7"/>
  <c r="H4" i="7"/>
  <c r="H6" i="7"/>
</calcChain>
</file>

<file path=xl/sharedStrings.xml><?xml version="1.0" encoding="utf-8"?>
<sst xmlns="http://schemas.openxmlformats.org/spreadsheetml/2006/main" count="242" uniqueCount="74">
  <si>
    <t>p</t>
  </si>
  <si>
    <r>
      <t>y</t>
    </r>
    <r>
      <rPr>
        <vertAlign val="sub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 xml:space="preserve"> = </t>
    </r>
    <r>
      <rPr>
        <sz val="12"/>
        <color theme="1"/>
        <rFont val="Symbol"/>
        <family val="1"/>
        <charset val="2"/>
      </rPr>
      <t>f</t>
    </r>
    <r>
      <rPr>
        <vertAlign val="sub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 xml:space="preserve"> – θ</t>
    </r>
    <r>
      <rPr>
        <vertAlign val="subscript"/>
        <sz val="12"/>
        <color theme="1"/>
        <rFont val="Times New Roman"/>
        <family val="1"/>
      </rPr>
      <t>1</t>
    </r>
  </si>
  <si>
    <r>
      <t>f</t>
    </r>
    <r>
      <rPr>
        <vertAlign val="sub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/>
    </r>
  </si>
  <si>
    <r>
      <rPr>
        <sz val="12"/>
        <color theme="1"/>
        <rFont val="Times New Roman"/>
        <family val="1"/>
      </rPr>
      <t>θ</t>
    </r>
    <r>
      <rPr>
        <vertAlign val="subscript"/>
        <sz val="12"/>
        <color theme="1"/>
        <rFont val="Times New Roman"/>
        <family val="1"/>
      </rPr>
      <t>1</t>
    </r>
  </si>
  <si>
    <r>
      <t>y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 xml:space="preserve"> = </t>
    </r>
    <r>
      <rPr>
        <sz val="12"/>
        <color theme="1"/>
        <rFont val="Symbol"/>
        <family val="1"/>
        <charset val="2"/>
      </rPr>
      <t>f</t>
    </r>
    <r>
      <rPr>
        <vertAlign val="subscript"/>
        <sz val="12"/>
        <color theme="1"/>
        <rFont val="Times New Roman"/>
        <family val="1"/>
      </rPr>
      <t>1</t>
    </r>
    <r>
      <rPr>
        <sz val="12"/>
        <color theme="1"/>
        <rFont val="Symbol"/>
        <family val="1"/>
        <charset val="2"/>
      </rPr>
      <t>y</t>
    </r>
    <r>
      <rPr>
        <vertAlign val="sub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/>
    </r>
  </si>
  <si>
    <r>
      <t>y</t>
    </r>
    <r>
      <rPr>
        <vertAlign val="subscript"/>
        <sz val="12"/>
        <color theme="1"/>
        <rFont val="Times New Roman"/>
        <family val="1"/>
      </rPr>
      <t>0</t>
    </r>
    <r>
      <rPr>
        <sz val="12"/>
        <color theme="1"/>
        <rFont val="Times New Roman"/>
        <family val="1"/>
      </rPr>
      <t xml:space="preserve"> = 1</t>
    </r>
  </si>
  <si>
    <t>ARMA(0,0,1)</t>
  </si>
  <si>
    <t>ARMA (1,0,0)</t>
  </si>
  <si>
    <t>ARMA(0,1,0)</t>
  </si>
  <si>
    <t>ARMA(1,0,1)</t>
  </si>
  <si>
    <t>ARMA (2,0,1)</t>
  </si>
  <si>
    <t>ARMA(1,0,2)</t>
  </si>
  <si>
    <t>ARMA(1,1,1)</t>
  </si>
  <si>
    <t>ARMA (2,1,2)</t>
  </si>
  <si>
    <t>ARMA(2,0,2)</t>
  </si>
  <si>
    <t>ARMA(2,2,2)</t>
  </si>
  <si>
    <r>
      <t>f</t>
    </r>
    <r>
      <rPr>
        <vertAlign val="subscript"/>
        <sz val="12"/>
        <color theme="1"/>
        <rFont val="Times New Roman"/>
        <family val="1"/>
      </rPr>
      <t>2</t>
    </r>
  </si>
  <si>
    <r>
      <rPr>
        <sz val="12"/>
        <color theme="1"/>
        <rFont val="Times New Roman"/>
        <family val="1"/>
      </rPr>
      <t>θ</t>
    </r>
    <r>
      <rPr>
        <vertAlign val="subscript"/>
        <sz val="12"/>
        <color theme="1"/>
        <rFont val="Times New Roman"/>
        <family val="1"/>
      </rPr>
      <t>2</t>
    </r>
  </si>
  <si>
    <r>
      <t>y</t>
    </r>
    <r>
      <rPr>
        <vertAlign val="subscript"/>
        <sz val="12"/>
        <color theme="1"/>
        <rFont val="Times New Roman"/>
        <family val="1"/>
      </rPr>
      <t>3</t>
    </r>
    <r>
      <rPr>
        <sz val="12"/>
        <color theme="1"/>
        <rFont val="Times New Roman"/>
        <family val="1"/>
      </rPr>
      <t xml:space="preserve"> = </t>
    </r>
    <r>
      <rPr>
        <sz val="12"/>
        <color theme="1"/>
        <rFont val="Symbol"/>
        <family val="1"/>
        <charset val="2"/>
      </rPr>
      <t>f</t>
    </r>
    <r>
      <rPr>
        <vertAlign val="subscript"/>
        <sz val="12"/>
        <color theme="1"/>
        <rFont val="Times New Roman"/>
        <family val="1"/>
      </rPr>
      <t>1</t>
    </r>
    <r>
      <rPr>
        <sz val="12"/>
        <color theme="1"/>
        <rFont val="Symbol"/>
        <family val="1"/>
        <charset val="2"/>
      </rPr>
      <t>y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/>
    </r>
  </si>
  <si>
    <r>
      <t>y</t>
    </r>
    <r>
      <rPr>
        <vertAlign val="subscript"/>
        <sz val="12"/>
        <color theme="1"/>
        <rFont val="Symbol"/>
        <family val="1"/>
        <charset val="2"/>
      </rPr>
      <t>4</t>
    </r>
    <r>
      <rPr>
        <sz val="12"/>
        <color theme="1"/>
        <rFont val="Times New Roman"/>
        <family val="1"/>
      </rPr>
      <t xml:space="preserve"> = </t>
    </r>
    <r>
      <rPr>
        <sz val="12"/>
        <color theme="1"/>
        <rFont val="Symbol"/>
        <family val="1"/>
        <charset val="2"/>
      </rPr>
      <t>f</t>
    </r>
    <r>
      <rPr>
        <vertAlign val="subscript"/>
        <sz val="12"/>
        <color theme="1"/>
        <rFont val="Times New Roman"/>
        <family val="1"/>
      </rPr>
      <t>1</t>
    </r>
    <r>
      <rPr>
        <sz val="12"/>
        <color theme="1"/>
        <rFont val="Symbol"/>
        <family val="1"/>
        <charset val="2"/>
      </rPr>
      <t>y</t>
    </r>
    <r>
      <rPr>
        <vertAlign val="subscript"/>
        <sz val="12"/>
        <color theme="1"/>
        <rFont val="Times New Roman"/>
        <family val="1"/>
      </rPr>
      <t>3</t>
    </r>
  </si>
  <si>
    <r>
      <t>y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 xml:space="preserve"> = </t>
    </r>
    <r>
      <rPr>
        <sz val="12"/>
        <color theme="1"/>
        <rFont val="Symbol"/>
        <family val="1"/>
        <charset val="2"/>
      </rPr>
      <t>f</t>
    </r>
    <r>
      <rPr>
        <vertAlign val="subscript"/>
        <sz val="12"/>
        <color theme="1"/>
        <rFont val="Times New Roman"/>
        <family val="1"/>
      </rPr>
      <t>1</t>
    </r>
    <r>
      <rPr>
        <sz val="12"/>
        <color theme="1"/>
        <rFont val="Symbol"/>
        <family val="1"/>
        <charset val="2"/>
      </rPr>
      <t>y</t>
    </r>
    <r>
      <rPr>
        <vertAlign val="sub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 xml:space="preserve"> + </t>
    </r>
    <r>
      <rPr>
        <sz val="12"/>
        <color theme="1"/>
        <rFont val="Symbol"/>
        <family val="1"/>
        <charset val="2"/>
      </rPr>
      <t>f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Symbol"/>
        <family val="1"/>
        <charset val="2"/>
      </rPr>
      <t>y</t>
    </r>
    <r>
      <rPr>
        <vertAlign val="subscript"/>
        <sz val="12"/>
        <color theme="1"/>
        <rFont val="Times New Roman"/>
        <family val="1"/>
      </rPr>
      <t>0</t>
    </r>
    <r>
      <rPr>
        <sz val="12"/>
        <color theme="1"/>
        <rFont val="Times New Roman"/>
        <family val="1"/>
      </rPr>
      <t/>
    </r>
  </si>
  <si>
    <r>
      <t>y</t>
    </r>
    <r>
      <rPr>
        <vertAlign val="subscript"/>
        <sz val="12"/>
        <color theme="1"/>
        <rFont val="Times New Roman"/>
        <family val="1"/>
      </rPr>
      <t>3</t>
    </r>
    <r>
      <rPr>
        <sz val="12"/>
        <color theme="1"/>
        <rFont val="Times New Roman"/>
        <family val="1"/>
      </rPr>
      <t xml:space="preserve"> = </t>
    </r>
    <r>
      <rPr>
        <sz val="12"/>
        <color theme="1"/>
        <rFont val="Symbol"/>
        <family val="1"/>
        <charset val="2"/>
      </rPr>
      <t>f</t>
    </r>
    <r>
      <rPr>
        <vertAlign val="subscript"/>
        <sz val="12"/>
        <color theme="1"/>
        <rFont val="Times New Roman"/>
        <family val="1"/>
      </rPr>
      <t>1</t>
    </r>
    <r>
      <rPr>
        <sz val="12"/>
        <color theme="1"/>
        <rFont val="Symbol"/>
        <family val="1"/>
        <charset val="2"/>
      </rPr>
      <t>y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 xml:space="preserve"> + </t>
    </r>
    <r>
      <rPr>
        <sz val="12"/>
        <color theme="1"/>
        <rFont val="Symbol"/>
        <family val="1"/>
        <charset val="2"/>
      </rPr>
      <t>f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Symbol"/>
        <family val="1"/>
        <charset val="2"/>
      </rPr>
      <t>y</t>
    </r>
    <r>
      <rPr>
        <vertAlign val="subscript"/>
        <sz val="12"/>
        <color theme="1"/>
        <rFont val="Times New Roman"/>
        <family val="1"/>
      </rPr>
      <t>1</t>
    </r>
  </si>
  <si>
    <r>
      <t>y</t>
    </r>
    <r>
      <rPr>
        <vertAlign val="subscript"/>
        <sz val="12"/>
        <color theme="1"/>
        <rFont val="Times New Roman"/>
        <family val="1"/>
      </rPr>
      <t>4</t>
    </r>
    <r>
      <rPr>
        <sz val="12"/>
        <color theme="1"/>
        <rFont val="Times New Roman"/>
        <family val="1"/>
      </rPr>
      <t xml:space="preserve"> = </t>
    </r>
    <r>
      <rPr>
        <sz val="12"/>
        <color theme="1"/>
        <rFont val="Symbol"/>
        <family val="1"/>
        <charset val="2"/>
      </rPr>
      <t>f</t>
    </r>
    <r>
      <rPr>
        <vertAlign val="subscript"/>
        <sz val="12"/>
        <color theme="1"/>
        <rFont val="Times New Roman"/>
        <family val="1"/>
      </rPr>
      <t>1</t>
    </r>
    <r>
      <rPr>
        <sz val="12"/>
        <color theme="1"/>
        <rFont val="Symbol"/>
        <family val="1"/>
        <charset val="2"/>
      </rPr>
      <t>y</t>
    </r>
    <r>
      <rPr>
        <vertAlign val="subscript"/>
        <sz val="12"/>
        <color theme="1"/>
        <rFont val="Times New Roman"/>
        <family val="1"/>
      </rPr>
      <t>3</t>
    </r>
    <r>
      <rPr>
        <sz val="12"/>
        <color theme="1"/>
        <rFont val="Times New Roman"/>
        <family val="1"/>
      </rPr>
      <t xml:space="preserve"> + </t>
    </r>
    <r>
      <rPr>
        <sz val="12"/>
        <color theme="1"/>
        <rFont val="Symbol"/>
        <family val="1"/>
        <charset val="2"/>
      </rPr>
      <t>f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Symbol"/>
        <family val="1"/>
        <charset val="2"/>
      </rPr>
      <t>y</t>
    </r>
    <r>
      <rPr>
        <vertAlign val="subscript"/>
        <sz val="12"/>
        <color theme="1"/>
        <rFont val="Times New Roman"/>
        <family val="1"/>
      </rPr>
      <t>2</t>
    </r>
  </si>
  <si>
    <r>
      <t>y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 xml:space="preserve"> = </t>
    </r>
    <r>
      <rPr>
        <sz val="12"/>
        <color theme="1"/>
        <rFont val="Symbol"/>
        <family val="1"/>
        <charset val="2"/>
      </rPr>
      <t>f</t>
    </r>
    <r>
      <rPr>
        <vertAlign val="subscript"/>
        <sz val="12"/>
        <color theme="1"/>
        <rFont val="Times New Roman"/>
        <family val="1"/>
      </rPr>
      <t>1</t>
    </r>
    <r>
      <rPr>
        <sz val="12"/>
        <color theme="1"/>
        <rFont val="Symbol"/>
        <family val="1"/>
        <charset val="2"/>
      </rPr>
      <t>y</t>
    </r>
    <r>
      <rPr>
        <vertAlign val="sub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 xml:space="preserve"> - θ</t>
    </r>
    <r>
      <rPr>
        <vertAlign val="subscript"/>
        <sz val="12"/>
        <color theme="1"/>
        <rFont val="Times New Roman"/>
        <family val="1"/>
      </rPr>
      <t>2</t>
    </r>
  </si>
  <si>
    <r>
      <t>y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 xml:space="preserve"> = </t>
    </r>
    <r>
      <rPr>
        <sz val="12"/>
        <color theme="1"/>
        <rFont val="Symbol"/>
        <family val="1"/>
        <charset val="2"/>
      </rPr>
      <t>f</t>
    </r>
    <r>
      <rPr>
        <vertAlign val="subscript"/>
        <sz val="12"/>
        <color theme="1"/>
        <rFont val="Times New Roman"/>
        <family val="1"/>
      </rPr>
      <t>1</t>
    </r>
    <r>
      <rPr>
        <sz val="12"/>
        <color theme="1"/>
        <rFont val="Symbol"/>
        <family val="1"/>
        <charset val="2"/>
      </rPr>
      <t>y</t>
    </r>
    <r>
      <rPr>
        <vertAlign val="sub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 xml:space="preserve"> + </t>
    </r>
    <r>
      <rPr>
        <sz val="12"/>
        <color theme="1"/>
        <rFont val="Symbol"/>
        <family val="1"/>
        <charset val="2"/>
      </rPr>
      <t>f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Symbol"/>
        <family val="1"/>
        <charset val="2"/>
      </rPr>
      <t>y</t>
    </r>
    <r>
      <rPr>
        <vertAlign val="subscript"/>
        <sz val="12"/>
        <color theme="1"/>
        <rFont val="Times New Roman"/>
        <family val="1"/>
      </rPr>
      <t>0</t>
    </r>
    <r>
      <rPr>
        <sz val="12"/>
        <color theme="1"/>
        <rFont val="Times New Roman"/>
        <family val="1"/>
      </rPr>
      <t xml:space="preserve"> - θ</t>
    </r>
    <r>
      <rPr>
        <vertAlign val="subscript"/>
        <sz val="12"/>
        <color theme="1"/>
        <rFont val="Times New Roman"/>
        <family val="1"/>
      </rPr>
      <t>2</t>
    </r>
  </si>
  <si>
    <r>
      <t>y</t>
    </r>
    <r>
      <rPr>
        <vertAlign val="sub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 xml:space="preserve"> =</t>
    </r>
    <r>
      <rPr>
        <sz val="12"/>
        <color theme="1"/>
        <rFont val="Times New Roman"/>
        <family val="1"/>
      </rPr>
      <t xml:space="preserve"> – θ</t>
    </r>
    <r>
      <rPr>
        <vertAlign val="subscript"/>
        <sz val="12"/>
        <color theme="1"/>
        <rFont val="Times New Roman"/>
        <family val="1"/>
      </rPr>
      <t>1</t>
    </r>
  </si>
  <si>
    <r>
      <t>y</t>
    </r>
    <r>
      <rPr>
        <vertAlign val="sub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 xml:space="preserve"> = </t>
    </r>
    <r>
      <rPr>
        <sz val="12"/>
        <color theme="1"/>
        <rFont val="Symbol"/>
        <family val="1"/>
        <charset val="2"/>
      </rPr>
      <t>f</t>
    </r>
    <r>
      <rPr>
        <vertAlign val="sub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/>
    </r>
  </si>
  <si>
    <t>ARMA(0,1,1)</t>
  </si>
  <si>
    <t>ARMA(1,1,0)</t>
  </si>
  <si>
    <t>ARMA(2,1,1)</t>
  </si>
  <si>
    <t>ARMA(1,1,2)</t>
  </si>
  <si>
    <t>ARMA(2,1,0)</t>
  </si>
  <si>
    <t>ARMA(0,1,2)</t>
  </si>
  <si>
    <t>ARMA(1,2,1)</t>
  </si>
  <si>
    <t>ARMA(1,2,0)</t>
  </si>
  <si>
    <t>ARMA(2,2,1)</t>
  </si>
  <si>
    <t>ARMA(1,2,2)</t>
  </si>
  <si>
    <t>ARMA (0,0,2)</t>
  </si>
  <si>
    <t>ARMA (0,2,1)</t>
  </si>
  <si>
    <t>Psi</t>
  </si>
  <si>
    <r>
      <t xml:space="preserve">Varance (excluding </t>
    </r>
    <r>
      <rPr>
        <sz val="11"/>
        <color theme="1"/>
        <rFont val="Symbol"/>
        <family val="1"/>
        <charset val="2"/>
      </rPr>
      <t>s</t>
    </r>
    <r>
      <rPr>
        <vertAlign val="subscript"/>
        <sz val="11"/>
        <color theme="1"/>
        <rFont val="Calibri"/>
        <family val="2"/>
        <scheme val="minor"/>
      </rPr>
      <t>a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</si>
  <si>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Formula</t>
  </si>
  <si>
    <r>
      <t>y</t>
    </r>
    <r>
      <rPr>
        <vertAlign val="sub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 xml:space="preserve"> = </t>
    </r>
    <r>
      <rPr>
        <sz val="12"/>
        <color theme="1"/>
        <rFont val="Symbol"/>
        <family val="1"/>
        <charset val="2"/>
      </rPr>
      <t>l</t>
    </r>
    <r>
      <rPr>
        <sz val="12"/>
        <color theme="1"/>
        <rFont val="Times New Roman"/>
        <family val="1"/>
      </rPr>
      <t/>
    </r>
  </si>
  <si>
    <r>
      <t>y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 xml:space="preserve"> = </t>
    </r>
    <r>
      <rPr>
        <sz val="12"/>
        <color theme="1"/>
        <rFont val="Symbol"/>
        <family val="1"/>
        <charset val="2"/>
      </rPr>
      <t>l</t>
    </r>
    <r>
      <rPr>
        <sz val="12"/>
        <color theme="1"/>
        <rFont val="Times New Roman"/>
        <family val="1"/>
      </rPr>
      <t/>
    </r>
  </si>
  <si>
    <r>
      <t>y</t>
    </r>
    <r>
      <rPr>
        <vertAlign val="subscript"/>
        <sz val="12"/>
        <color theme="1"/>
        <rFont val="Times New Roman"/>
        <family val="1"/>
      </rPr>
      <t>3</t>
    </r>
    <r>
      <rPr>
        <sz val="12"/>
        <color theme="1"/>
        <rFont val="Times New Roman"/>
        <family val="1"/>
      </rPr>
      <t xml:space="preserve"> = </t>
    </r>
    <r>
      <rPr>
        <sz val="12"/>
        <color theme="1"/>
        <rFont val="Symbol"/>
        <family val="1"/>
        <charset val="2"/>
      </rPr>
      <t>l</t>
    </r>
    <r>
      <rPr>
        <sz val="12"/>
        <color theme="1"/>
        <rFont val="Times New Roman"/>
        <family val="1"/>
      </rPr>
      <t/>
    </r>
  </si>
  <si>
    <r>
      <t>y</t>
    </r>
    <r>
      <rPr>
        <vertAlign val="subscript"/>
        <sz val="12"/>
        <color theme="1"/>
        <rFont val="Times New Roman"/>
        <family val="1"/>
      </rPr>
      <t>4</t>
    </r>
    <r>
      <rPr>
        <sz val="12"/>
        <color theme="1"/>
        <rFont val="Times New Roman"/>
        <family val="1"/>
      </rPr>
      <t xml:space="preserve"> = </t>
    </r>
    <r>
      <rPr>
        <sz val="12"/>
        <color theme="1"/>
        <rFont val="Symbol"/>
        <family val="1"/>
        <charset val="2"/>
      </rPr>
      <t>l</t>
    </r>
    <r>
      <rPr>
        <sz val="12"/>
        <color theme="1"/>
        <rFont val="Times New Roman"/>
        <family val="1"/>
      </rPr>
      <t/>
    </r>
  </si>
  <si>
    <r>
      <t>y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 xml:space="preserve"> = 0</t>
    </r>
  </si>
  <si>
    <r>
      <t>y</t>
    </r>
    <r>
      <rPr>
        <vertAlign val="subscript"/>
        <sz val="12"/>
        <color theme="1"/>
        <rFont val="Times New Roman"/>
        <family val="1"/>
      </rPr>
      <t>3</t>
    </r>
    <r>
      <rPr>
        <sz val="12"/>
        <color theme="1"/>
        <rFont val="Times New Roman"/>
        <family val="1"/>
      </rPr>
      <t xml:space="preserve"> = 0</t>
    </r>
  </si>
  <si>
    <r>
      <t>y</t>
    </r>
    <r>
      <rPr>
        <vertAlign val="subscript"/>
        <sz val="12"/>
        <color theme="1"/>
        <rFont val="Symbol"/>
        <family val="1"/>
        <charset val="2"/>
      </rPr>
      <t>4</t>
    </r>
    <r>
      <rPr>
        <sz val="12"/>
        <color theme="1"/>
        <rFont val="Times New Roman"/>
        <family val="1"/>
      </rPr>
      <t xml:space="preserve"> = 0</t>
    </r>
  </si>
  <si>
    <r>
      <t>y</t>
    </r>
    <r>
      <rPr>
        <vertAlign val="sub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 xml:space="preserve"> = 1</t>
    </r>
  </si>
  <si>
    <r>
      <t>y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 xml:space="preserve"> = 1</t>
    </r>
  </si>
  <si>
    <r>
      <t>y</t>
    </r>
    <r>
      <rPr>
        <vertAlign val="subscript"/>
        <sz val="12"/>
        <color theme="1"/>
        <rFont val="Times New Roman"/>
        <family val="1"/>
      </rPr>
      <t>3</t>
    </r>
    <r>
      <rPr>
        <sz val="12"/>
        <color theme="1"/>
        <rFont val="Times New Roman"/>
        <family val="1"/>
      </rPr>
      <t xml:space="preserve"> = 1</t>
    </r>
  </si>
  <si>
    <r>
      <t>y</t>
    </r>
    <r>
      <rPr>
        <vertAlign val="subscript"/>
        <sz val="12"/>
        <color theme="1"/>
        <rFont val="Times New Roman"/>
        <family val="1"/>
      </rPr>
      <t>4</t>
    </r>
    <r>
      <rPr>
        <sz val="12"/>
        <color theme="1"/>
        <rFont val="Times New Roman"/>
        <family val="1"/>
      </rPr>
      <t xml:space="preserve"> = 1</t>
    </r>
  </si>
  <si>
    <r>
      <t>y</t>
    </r>
    <r>
      <rPr>
        <vertAlign val="sub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 xml:space="preserve"> = </t>
    </r>
    <r>
      <rPr>
        <sz val="12"/>
        <color theme="1"/>
        <rFont val="Symbol"/>
        <family val="1"/>
        <charset val="2"/>
      </rPr>
      <t>l = 1-</t>
    </r>
    <r>
      <rPr>
        <sz val="12"/>
        <color theme="1"/>
        <rFont val="Calibri"/>
        <family val="2"/>
        <scheme val="minor"/>
      </rPr>
      <t>θ</t>
    </r>
    <r>
      <rPr>
        <vertAlign val="subscript"/>
        <sz val="12"/>
        <color theme="1"/>
        <rFont val="Calibri"/>
        <family val="2"/>
        <scheme val="minor"/>
      </rPr>
      <t>1</t>
    </r>
  </si>
  <si>
    <r>
      <t>y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 xml:space="preserve"> = </t>
    </r>
    <r>
      <rPr>
        <sz val="12"/>
        <color theme="1"/>
        <rFont val="Symbol"/>
        <family val="1"/>
        <charset val="2"/>
      </rPr>
      <t>l = 1-</t>
    </r>
    <r>
      <rPr>
        <sz val="12"/>
        <color theme="1"/>
        <rFont val="Calibri"/>
        <family val="2"/>
        <scheme val="minor"/>
      </rPr>
      <t>θ</t>
    </r>
    <r>
      <rPr>
        <vertAlign val="subscript"/>
        <sz val="12"/>
        <color theme="1"/>
        <rFont val="Calibri"/>
        <family val="2"/>
        <scheme val="minor"/>
      </rPr>
      <t>1</t>
    </r>
  </si>
  <si>
    <r>
      <t>y</t>
    </r>
    <r>
      <rPr>
        <vertAlign val="subscript"/>
        <sz val="12"/>
        <color theme="1"/>
        <rFont val="Times New Roman"/>
        <family val="1"/>
      </rPr>
      <t>3</t>
    </r>
    <r>
      <rPr>
        <sz val="12"/>
        <color theme="1"/>
        <rFont val="Times New Roman"/>
        <family val="1"/>
      </rPr>
      <t xml:space="preserve"> = </t>
    </r>
    <r>
      <rPr>
        <sz val="12"/>
        <color theme="1"/>
        <rFont val="Symbol"/>
        <family val="1"/>
        <charset val="2"/>
      </rPr>
      <t>l = 1-</t>
    </r>
    <r>
      <rPr>
        <sz val="12"/>
        <color theme="1"/>
        <rFont val="Calibri"/>
        <family val="2"/>
        <scheme val="minor"/>
      </rPr>
      <t>θ</t>
    </r>
    <r>
      <rPr>
        <vertAlign val="subscript"/>
        <sz val="12"/>
        <color theme="1"/>
        <rFont val="Calibri"/>
        <family val="2"/>
        <scheme val="minor"/>
      </rPr>
      <t>1</t>
    </r>
  </si>
  <si>
    <r>
      <t>y</t>
    </r>
    <r>
      <rPr>
        <vertAlign val="subscript"/>
        <sz val="12"/>
        <color theme="1"/>
        <rFont val="Times New Roman"/>
        <family val="1"/>
      </rPr>
      <t>4</t>
    </r>
    <r>
      <rPr>
        <sz val="12"/>
        <color theme="1"/>
        <rFont val="Times New Roman"/>
        <family val="1"/>
      </rPr>
      <t xml:space="preserve"> = </t>
    </r>
    <r>
      <rPr>
        <sz val="12"/>
        <color theme="1"/>
        <rFont val="Symbol"/>
        <family val="1"/>
        <charset val="2"/>
      </rPr>
      <t>l = 1-</t>
    </r>
    <r>
      <rPr>
        <sz val="12"/>
        <color theme="1"/>
        <rFont val="Calibri"/>
        <family val="2"/>
        <scheme val="minor"/>
      </rPr>
      <t>θ</t>
    </r>
    <r>
      <rPr>
        <vertAlign val="subscript"/>
        <sz val="12"/>
        <color theme="1"/>
        <rFont val="Calibri"/>
        <family val="2"/>
        <scheme val="minor"/>
      </rPr>
      <t>1</t>
    </r>
  </si>
  <si>
    <r>
      <rPr>
        <sz val="11"/>
        <color theme="1"/>
        <rFont val="Symbol"/>
        <family val="1"/>
        <charset val="2"/>
      </rPr>
      <t>y</t>
    </r>
    <r>
      <rPr>
        <vertAlign val="subscript"/>
        <sz val="11"/>
        <color theme="1"/>
        <rFont val="Calibri"/>
        <family val="2"/>
      </rPr>
      <t>0</t>
    </r>
    <r>
      <rPr>
        <sz val="11"/>
        <color theme="1"/>
        <rFont val="Calibri"/>
        <family val="1"/>
        <charset val="2"/>
      </rPr>
      <t xml:space="preserve"> = 1, </t>
    </r>
    <r>
      <rPr>
        <sz val="11"/>
        <color theme="1"/>
        <rFont val="Symbol"/>
        <family val="1"/>
        <charset val="2"/>
      </rPr>
      <t>l</t>
    </r>
    <r>
      <rPr>
        <vertAlign val="subscript"/>
        <sz val="11"/>
        <color theme="1"/>
        <rFont val="Symbol"/>
        <family val="1"/>
        <charset val="2"/>
      </rPr>
      <t>0</t>
    </r>
    <r>
      <rPr>
        <sz val="9.9"/>
        <color theme="1"/>
        <rFont val="Calibri"/>
        <family val="2"/>
      </rPr>
      <t>=1+θ</t>
    </r>
    <r>
      <rPr>
        <vertAlign val="subscript"/>
        <sz val="9.9"/>
        <color theme="1"/>
        <rFont val="Calibri"/>
        <family val="2"/>
      </rPr>
      <t>2</t>
    </r>
    <r>
      <rPr>
        <sz val="9.9"/>
        <color theme="1"/>
        <rFont val="Calibri"/>
        <family val="2"/>
      </rPr>
      <t xml:space="preserve"> and </t>
    </r>
    <r>
      <rPr>
        <sz val="9.9"/>
        <color theme="1"/>
        <rFont val="Symbol"/>
        <family val="1"/>
        <charset val="2"/>
      </rPr>
      <t>l</t>
    </r>
    <r>
      <rPr>
        <vertAlign val="subscript"/>
        <sz val="9.9"/>
        <color theme="1"/>
        <rFont val="Calibri"/>
        <family val="2"/>
      </rPr>
      <t>1</t>
    </r>
    <r>
      <rPr>
        <sz val="9.9"/>
        <color theme="1"/>
        <rFont val="Calibri"/>
        <family val="2"/>
      </rPr>
      <t>=1-θ</t>
    </r>
    <r>
      <rPr>
        <vertAlign val="subscript"/>
        <sz val="9.9"/>
        <color theme="1"/>
        <rFont val="Calibri"/>
        <family val="2"/>
      </rPr>
      <t>1</t>
    </r>
    <r>
      <rPr>
        <sz val="9.9"/>
        <color theme="1"/>
        <rFont val="Calibri"/>
        <family val="2"/>
      </rPr>
      <t>-θ</t>
    </r>
    <r>
      <rPr>
        <vertAlign val="subscript"/>
        <sz val="9.9"/>
        <color theme="1"/>
        <rFont val="Calibri"/>
        <family val="2"/>
      </rPr>
      <t>2</t>
    </r>
  </si>
  <si>
    <r>
      <t>y</t>
    </r>
    <r>
      <rPr>
        <vertAlign val="sub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 xml:space="preserve"> = </t>
    </r>
    <r>
      <rPr>
        <sz val="12"/>
        <color theme="1"/>
        <rFont val="Symbol"/>
        <family val="1"/>
        <charset val="2"/>
      </rPr>
      <t>l</t>
    </r>
    <r>
      <rPr>
        <vertAlign val="subscript"/>
        <sz val="12"/>
        <color theme="1"/>
        <rFont val="Times New Roman"/>
        <family val="1"/>
      </rPr>
      <t>0</t>
    </r>
    <r>
      <rPr>
        <sz val="12"/>
        <color theme="1"/>
        <rFont val="Times New Roman"/>
        <family val="1"/>
      </rPr>
      <t xml:space="preserve"> +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Symbol"/>
        <family val="1"/>
        <charset val="2"/>
      </rPr>
      <t>l</t>
    </r>
    <r>
      <rPr>
        <vertAlign val="subscript"/>
        <sz val="12"/>
        <color theme="1"/>
        <rFont val="Times New Roman"/>
        <family val="1"/>
      </rPr>
      <t>1</t>
    </r>
  </si>
  <si>
    <r>
      <t>y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 xml:space="preserve"> = </t>
    </r>
    <r>
      <rPr>
        <sz val="12"/>
        <color theme="1"/>
        <rFont val="Symbol"/>
        <family val="1"/>
        <charset val="2"/>
      </rPr>
      <t>l</t>
    </r>
    <r>
      <rPr>
        <vertAlign val="subscript"/>
        <sz val="12"/>
        <color theme="1"/>
        <rFont val="Times New Roman"/>
        <family val="1"/>
      </rPr>
      <t>0</t>
    </r>
    <r>
      <rPr>
        <sz val="12"/>
        <color theme="1"/>
        <rFont val="Times New Roman"/>
        <family val="1"/>
      </rPr>
      <t xml:space="preserve"> +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Symbol"/>
        <family val="1"/>
        <charset val="2"/>
      </rPr>
      <t>l</t>
    </r>
    <r>
      <rPr>
        <vertAlign val="subscript"/>
        <sz val="12"/>
        <color theme="1"/>
        <rFont val="Times New Roman"/>
        <family val="1"/>
      </rPr>
      <t>1</t>
    </r>
  </si>
  <si>
    <r>
      <t>y</t>
    </r>
    <r>
      <rPr>
        <vertAlign val="subscript"/>
        <sz val="12"/>
        <color theme="1"/>
        <rFont val="Times New Roman"/>
        <family val="1"/>
      </rPr>
      <t>3</t>
    </r>
    <r>
      <rPr>
        <sz val="12"/>
        <color theme="1"/>
        <rFont val="Times New Roman"/>
        <family val="1"/>
      </rPr>
      <t xml:space="preserve"> = </t>
    </r>
    <r>
      <rPr>
        <sz val="12"/>
        <color theme="1"/>
        <rFont val="Symbol"/>
        <family val="1"/>
        <charset val="2"/>
      </rPr>
      <t>l</t>
    </r>
    <r>
      <rPr>
        <vertAlign val="subscript"/>
        <sz val="12"/>
        <color theme="1"/>
        <rFont val="Times New Roman"/>
        <family val="1"/>
      </rPr>
      <t>0</t>
    </r>
    <r>
      <rPr>
        <sz val="12"/>
        <color theme="1"/>
        <rFont val="Times New Roman"/>
        <family val="1"/>
      </rPr>
      <t xml:space="preserve"> +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Symbol"/>
        <family val="1"/>
        <charset val="2"/>
      </rPr>
      <t>l</t>
    </r>
    <r>
      <rPr>
        <vertAlign val="subscript"/>
        <sz val="12"/>
        <color theme="1"/>
        <rFont val="Times New Roman"/>
        <family val="1"/>
      </rPr>
      <t>1</t>
    </r>
  </si>
  <si>
    <r>
      <t>y</t>
    </r>
    <r>
      <rPr>
        <vertAlign val="subscript"/>
        <sz val="12"/>
        <color theme="1"/>
        <rFont val="Times New Roman"/>
        <family val="1"/>
      </rPr>
      <t>4</t>
    </r>
    <r>
      <rPr>
        <sz val="12"/>
        <color theme="1"/>
        <rFont val="Times New Roman"/>
        <family val="1"/>
      </rPr>
      <t xml:space="preserve"> = </t>
    </r>
    <r>
      <rPr>
        <sz val="12"/>
        <color theme="1"/>
        <rFont val="Symbol"/>
        <family val="1"/>
        <charset val="2"/>
      </rPr>
      <t>l</t>
    </r>
    <r>
      <rPr>
        <vertAlign val="subscript"/>
        <sz val="12"/>
        <color theme="1"/>
        <rFont val="Times New Roman"/>
        <family val="1"/>
      </rPr>
      <t>0</t>
    </r>
    <r>
      <rPr>
        <sz val="12"/>
        <color theme="1"/>
        <rFont val="Times New Roman"/>
        <family val="1"/>
      </rPr>
      <t xml:space="preserve"> +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Symbol"/>
        <family val="1"/>
        <charset val="2"/>
      </rPr>
      <t>l</t>
    </r>
    <r>
      <rPr>
        <vertAlign val="subscript"/>
        <sz val="12"/>
        <color theme="1"/>
        <rFont val="Times New Roman"/>
        <family val="1"/>
      </rPr>
      <t>1</t>
    </r>
  </si>
  <si>
    <r>
      <rPr>
        <sz val="11"/>
        <color theme="1"/>
        <rFont val="Symbol"/>
        <family val="1"/>
        <charset val="2"/>
      </rPr>
      <t>y</t>
    </r>
    <r>
      <rPr>
        <vertAlign val="subscript"/>
        <sz val="11"/>
        <color theme="1"/>
        <rFont val="Calibri"/>
        <family val="2"/>
      </rPr>
      <t>0</t>
    </r>
    <r>
      <rPr>
        <sz val="11"/>
        <color theme="1"/>
        <rFont val="Calibri"/>
        <family val="1"/>
        <charset val="2"/>
      </rPr>
      <t xml:space="preserve"> = 1 and </t>
    </r>
    <r>
      <rPr>
        <sz val="11"/>
        <color theme="1"/>
        <rFont val="Symbol"/>
        <family val="1"/>
        <charset val="2"/>
      </rPr>
      <t>l</t>
    </r>
    <r>
      <rPr>
        <sz val="9.9"/>
        <color theme="1"/>
        <rFont val="Calibri"/>
        <family val="2"/>
      </rPr>
      <t>=1-θ</t>
    </r>
    <r>
      <rPr>
        <vertAlign val="subscript"/>
        <sz val="9.9"/>
        <color theme="1"/>
        <rFont val="Calibri"/>
        <family val="2"/>
      </rPr>
      <t>1</t>
    </r>
  </si>
  <si>
    <t>% between two St Devs</t>
  </si>
  <si>
    <t>Probab between two St Devs</t>
  </si>
  <si>
    <t>Probab upper side</t>
  </si>
  <si>
    <t>Probab lower side</t>
  </si>
  <si>
    <t>St Dev</t>
  </si>
  <si>
    <t>=T.INV.2T(B14,1000)</t>
  </si>
  <si>
    <r>
      <t>t</t>
    </r>
    <r>
      <rPr>
        <vertAlign val="subscript"/>
        <sz val="11"/>
        <color theme="1"/>
        <rFont val="Symbol"/>
        <family val="1"/>
        <charset val="2"/>
      </rPr>
      <t>a</t>
    </r>
  </si>
  <si>
    <r>
      <t>(1-</t>
    </r>
    <r>
      <rPr>
        <i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>)</t>
    </r>
  </si>
  <si>
    <t>=NORM.S.INV(B2)</t>
  </si>
  <si>
    <r>
      <t>z</t>
    </r>
    <r>
      <rPr>
        <vertAlign val="subscript"/>
        <sz val="11"/>
        <color theme="1"/>
        <rFont val="Symbol"/>
        <family val="1"/>
        <charset val="2"/>
      </rPr>
      <t>a</t>
    </r>
    <r>
      <rPr>
        <vertAlign val="subscript"/>
        <sz val="11"/>
        <color theme="1"/>
        <rFont val="Calibri Light"/>
        <family val="2"/>
      </rPr>
      <t>/2</t>
    </r>
  </si>
  <si>
    <r>
      <t>(1-</t>
    </r>
    <r>
      <rPr>
        <i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>)/2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</si>
</sst>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Symbol"/>
      <family val="1"/>
      <charset val="2"/>
    </font>
    <font>
      <vertAlign val="subscript"/>
      <sz val="12"/>
      <color theme="1"/>
      <name val="Times New Roman"/>
      <family val="1"/>
    </font>
    <font>
      <vertAlign val="subscript"/>
      <sz val="12"/>
      <color theme="1"/>
      <name val="Symbol"/>
      <family val="1"/>
      <charset val="2"/>
    </font>
    <font>
      <sz val="11"/>
      <color theme="1"/>
      <name val="Symbol"/>
      <family val="1"/>
      <charset val="2"/>
    </font>
    <font>
      <sz val="9.9"/>
      <color theme="1"/>
      <name val="Calibri"/>
      <family val="2"/>
    </font>
    <font>
      <sz val="11"/>
      <color theme="1"/>
      <name val="Calibri"/>
      <family val="1"/>
      <charset val="2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Symbol"/>
      <family val="1"/>
      <charset val="2"/>
    </font>
    <font>
      <vertAlign val="subscript"/>
      <sz val="9.9"/>
      <color theme="1"/>
      <name val="Calibri"/>
      <family val="2"/>
    </font>
    <font>
      <sz val="9.9"/>
      <color theme="1"/>
      <name val="Symbol"/>
      <family val="1"/>
      <charset val="2"/>
    </font>
    <font>
      <sz val="12"/>
      <color theme="1"/>
      <name val="Calibri"/>
      <family val="2"/>
      <scheme val="minor"/>
    </font>
    <font>
      <vertAlign val="subscript"/>
      <sz val="12"/>
      <color theme="1"/>
      <name val="Calibri"/>
      <family val="2"/>
      <scheme val="minor"/>
    </font>
    <font>
      <vertAlign val="subscript"/>
      <sz val="11"/>
      <color theme="1"/>
      <name val="Calibri"/>
      <family val="2"/>
    </font>
    <font>
      <vertAlign val="subscript"/>
      <sz val="11"/>
      <color theme="1"/>
      <name val="Calibri Light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Border="1"/>
    <xf numFmtId="0" fontId="5" fillId="0" borderId="3" xfId="0" applyFont="1" applyBorder="1" applyAlignment="1">
      <alignment vertical="center"/>
    </xf>
    <xf numFmtId="0" fontId="0" fillId="0" borderId="3" xfId="0" applyBorder="1"/>
    <xf numFmtId="0" fontId="4" fillId="0" borderId="3" xfId="0" applyFont="1" applyBorder="1" applyAlignment="1">
      <alignment vertical="center"/>
    </xf>
    <xf numFmtId="0" fontId="0" fillId="0" borderId="6" xfId="0" applyFill="1" applyBorder="1"/>
    <xf numFmtId="0" fontId="0" fillId="0" borderId="12" xfId="0" applyFill="1" applyBorder="1"/>
    <xf numFmtId="0" fontId="0" fillId="0" borderId="8" xfId="0" applyFill="1" applyBorder="1"/>
    <xf numFmtId="0" fontId="0" fillId="0" borderId="0" xfId="0" applyFill="1" applyBorder="1"/>
    <xf numFmtId="0" fontId="5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/>
    <xf numFmtId="0" fontId="10" fillId="0" borderId="0" xfId="0" applyFont="1" applyFill="1" applyBorder="1"/>
    <xf numFmtId="0" fontId="0" fillId="0" borderId="0" xfId="0" quotePrefix="1" applyFill="1" applyBorder="1"/>
    <xf numFmtId="0" fontId="0" fillId="0" borderId="11" xfId="0" applyFill="1" applyBorder="1"/>
    <xf numFmtId="0" fontId="0" fillId="0" borderId="1" xfId="0" applyFill="1" applyBorder="1"/>
    <xf numFmtId="0" fontId="0" fillId="0" borderId="4" xfId="0" applyFill="1" applyBorder="1"/>
    <xf numFmtId="0" fontId="0" fillId="0" borderId="5" xfId="0" applyFill="1" applyBorder="1"/>
    <xf numFmtId="0" fontId="5" fillId="0" borderId="5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7" xfId="0" applyFill="1" applyBorder="1"/>
    <xf numFmtId="165" fontId="0" fillId="0" borderId="0" xfId="0" applyNumberFormat="1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0" fillId="0" borderId="9" xfId="0" applyFill="1" applyBorder="1"/>
    <xf numFmtId="0" fontId="0" fillId="0" borderId="2" xfId="0" applyFill="1" applyBorder="1"/>
    <xf numFmtId="0" fontId="5" fillId="0" borderId="2" xfId="0" applyFont="1" applyFill="1" applyBorder="1" applyAlignment="1">
      <alignment vertical="center"/>
    </xf>
    <xf numFmtId="165" fontId="0" fillId="0" borderId="2" xfId="0" applyNumberFormat="1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164" fontId="0" fillId="0" borderId="7" xfId="0" applyNumberFormat="1" applyFill="1" applyBorder="1"/>
    <xf numFmtId="164" fontId="0" fillId="0" borderId="9" xfId="0" applyNumberFormat="1" applyFill="1" applyBorder="1"/>
    <xf numFmtId="0" fontId="0" fillId="0" borderId="10" xfId="0" applyFont="1" applyFill="1" applyBorder="1" applyAlignment="1">
      <alignment vertical="center"/>
    </xf>
    <xf numFmtId="0" fontId="0" fillId="0" borderId="0" xfId="0" applyFill="1"/>
    <xf numFmtId="0" fontId="0" fillId="0" borderId="6" xfId="0" applyFont="1" applyFill="1" applyBorder="1" applyAlignment="1">
      <alignment vertical="center"/>
    </xf>
    <xf numFmtId="0" fontId="0" fillId="0" borderId="10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5" fillId="2" borderId="5" xfId="0" applyFont="1" applyFill="1" applyBorder="1" applyAlignment="1">
      <alignment vertical="center"/>
    </xf>
    <xf numFmtId="0" fontId="0" fillId="2" borderId="5" xfId="0" applyFont="1" applyFill="1" applyBorder="1" applyAlignment="1">
      <alignment vertical="center"/>
    </xf>
    <xf numFmtId="0" fontId="0" fillId="2" borderId="6" xfId="0" applyFont="1" applyFill="1" applyBorder="1" applyAlignment="1">
      <alignment vertical="center"/>
    </xf>
    <xf numFmtId="0" fontId="0" fillId="2" borderId="7" xfId="0" applyFill="1" applyBorder="1"/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165" fontId="0" fillId="2" borderId="0" xfId="0" applyNumberFormat="1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2" borderId="8" xfId="0" applyFont="1" applyFill="1" applyBorder="1" applyAlignment="1">
      <alignment vertical="center"/>
    </xf>
    <xf numFmtId="0" fontId="0" fillId="2" borderId="9" xfId="0" applyFill="1" applyBorder="1"/>
    <xf numFmtId="0" fontId="5" fillId="2" borderId="2" xfId="0" applyFont="1" applyFill="1" applyBorder="1" applyAlignment="1">
      <alignment vertical="center"/>
    </xf>
    <xf numFmtId="165" fontId="0" fillId="2" borderId="2" xfId="0" applyNumberFormat="1" applyFont="1" applyFill="1" applyBorder="1" applyAlignment="1">
      <alignment vertical="center"/>
    </xf>
    <xf numFmtId="0" fontId="0" fillId="2" borderId="10" xfId="0" applyFont="1" applyFill="1" applyBorder="1" applyAlignment="1">
      <alignment vertical="center"/>
    </xf>
    <xf numFmtId="0" fontId="0" fillId="2" borderId="11" xfId="0" applyFill="1" applyBorder="1"/>
    <xf numFmtId="0" fontId="0" fillId="2" borderId="1" xfId="0" applyFill="1" applyBorder="1"/>
    <xf numFmtId="0" fontId="0" fillId="2" borderId="12" xfId="0" applyFill="1" applyBorder="1"/>
    <xf numFmtId="0" fontId="0" fillId="2" borderId="8" xfId="0" applyFill="1" applyBorder="1"/>
    <xf numFmtId="0" fontId="10" fillId="2" borderId="8" xfId="0" applyFont="1" applyFill="1" applyBorder="1"/>
    <xf numFmtId="0" fontId="0" fillId="2" borderId="8" xfId="0" quotePrefix="1" applyFill="1" applyBorder="1"/>
    <xf numFmtId="0" fontId="5" fillId="2" borderId="6" xfId="0" applyFont="1" applyFill="1" applyBorder="1" applyAlignment="1">
      <alignment vertical="center"/>
    </xf>
    <xf numFmtId="164" fontId="0" fillId="2" borderId="7" xfId="0" applyNumberFormat="1" applyFill="1" applyBorder="1"/>
    <xf numFmtId="0" fontId="5" fillId="2" borderId="8" xfId="0" applyFont="1" applyFill="1" applyBorder="1" applyAlignment="1">
      <alignment vertical="center"/>
    </xf>
    <xf numFmtId="164" fontId="0" fillId="2" borderId="9" xfId="0" applyNumberFormat="1" applyFill="1" applyBorder="1"/>
    <xf numFmtId="0" fontId="5" fillId="2" borderId="10" xfId="0" applyFont="1" applyFill="1" applyBorder="1" applyAlignment="1">
      <alignment vertical="center"/>
    </xf>
    <xf numFmtId="0" fontId="10" fillId="2" borderId="5" xfId="0" applyFont="1" applyFill="1" applyBorder="1"/>
    <xf numFmtId="0" fontId="0" fillId="2" borderId="10" xfId="0" quotePrefix="1" applyFill="1" applyBorder="1"/>
    <xf numFmtId="0" fontId="0" fillId="3" borderId="0" xfId="0" applyFill="1"/>
    <xf numFmtId="2" fontId="0" fillId="3" borderId="0" xfId="0" applyNumberFormat="1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164" fontId="0" fillId="0" borderId="0" xfId="0" applyNumberFormat="1"/>
    <xf numFmtId="164" fontId="0" fillId="0" borderId="0" xfId="0" quotePrefix="1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211667</xdr:colOff>
      <xdr:row>2</xdr:row>
      <xdr:rowOff>76200</xdr:rowOff>
    </xdr:from>
    <xdr:to>
      <xdr:col>9</xdr:col>
      <xdr:colOff>897467</xdr:colOff>
      <xdr:row>4</xdr:row>
      <xdr:rowOff>160020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FA6337-7FED-4354-B917-FEA3E051E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0" y="533400"/>
          <a:ext cx="685800" cy="541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211666</xdr:colOff>
      <xdr:row>14</xdr:row>
      <xdr:rowOff>76200</xdr:rowOff>
    </xdr:from>
    <xdr:to>
      <xdr:col>9</xdr:col>
      <xdr:colOff>897466</xdr:colOff>
      <xdr:row>16</xdr:row>
      <xdr:rowOff>160020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FE98BCB-704E-4675-B605-2947EB4DC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9799" y="3259667"/>
          <a:ext cx="685800" cy="541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160867</xdr:colOff>
      <xdr:row>38</xdr:row>
      <xdr:rowOff>93133</xdr:rowOff>
    </xdr:from>
    <xdr:to>
      <xdr:col>9</xdr:col>
      <xdr:colOff>846667</xdr:colOff>
      <xdr:row>40</xdr:row>
      <xdr:rowOff>176953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2F1E11E-1F2A-450C-BDF8-B04599092B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9000" y="8712200"/>
          <a:ext cx="685800" cy="541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406400</xdr:colOff>
      <xdr:row>21</xdr:row>
      <xdr:rowOff>42333</xdr:rowOff>
    </xdr:from>
    <xdr:to>
      <xdr:col>17</xdr:col>
      <xdr:colOff>1092200</xdr:colOff>
      <xdr:row>23</xdr:row>
      <xdr:rowOff>126153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62CA14D-4908-44C9-8FFE-667F0C18E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47267" y="5190066"/>
          <a:ext cx="685800" cy="541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203200</xdr:colOff>
      <xdr:row>26</xdr:row>
      <xdr:rowOff>110066</xdr:rowOff>
    </xdr:from>
    <xdr:to>
      <xdr:col>9</xdr:col>
      <xdr:colOff>889000</xdr:colOff>
      <xdr:row>28</xdr:row>
      <xdr:rowOff>193886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EB6FF7F5-C413-4E72-88FE-706F7AF09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1333" y="5943599"/>
          <a:ext cx="685800" cy="541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211666</xdr:colOff>
      <xdr:row>8</xdr:row>
      <xdr:rowOff>42332</xdr:rowOff>
    </xdr:from>
    <xdr:to>
      <xdr:col>17</xdr:col>
      <xdr:colOff>897466</xdr:colOff>
      <xdr:row>10</xdr:row>
      <xdr:rowOff>126152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49F65CDE-7978-4F3B-B9FE-4B0AEF54D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67399" y="1862665"/>
          <a:ext cx="685800" cy="541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211666</xdr:colOff>
      <xdr:row>14</xdr:row>
      <xdr:rowOff>76200</xdr:rowOff>
    </xdr:from>
    <xdr:to>
      <xdr:col>17</xdr:col>
      <xdr:colOff>897466</xdr:colOff>
      <xdr:row>16</xdr:row>
      <xdr:rowOff>160020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A851BE28-0754-46B5-A203-164EC152A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04933" y="1896533"/>
          <a:ext cx="685800" cy="541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406400</xdr:colOff>
      <xdr:row>27</xdr:row>
      <xdr:rowOff>42333</xdr:rowOff>
    </xdr:from>
    <xdr:to>
      <xdr:col>17</xdr:col>
      <xdr:colOff>1092200</xdr:colOff>
      <xdr:row>29</xdr:row>
      <xdr:rowOff>126153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F3AB1266-3B19-4D84-8BCF-4ACB1967F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99667" y="4817533"/>
          <a:ext cx="685800" cy="541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211666</xdr:colOff>
      <xdr:row>32</xdr:row>
      <xdr:rowOff>76200</xdr:rowOff>
    </xdr:from>
    <xdr:to>
      <xdr:col>17</xdr:col>
      <xdr:colOff>897466</xdr:colOff>
      <xdr:row>34</xdr:row>
      <xdr:rowOff>160020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FE39CAC4-D7D6-4A5E-AC0C-7446AC5F7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04933" y="1896533"/>
          <a:ext cx="685800" cy="541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406400</xdr:colOff>
      <xdr:row>39</xdr:row>
      <xdr:rowOff>42333</xdr:rowOff>
    </xdr:from>
    <xdr:to>
      <xdr:col>17</xdr:col>
      <xdr:colOff>1092200</xdr:colOff>
      <xdr:row>41</xdr:row>
      <xdr:rowOff>126153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6C69BEF2-FFF0-4D82-BE27-F6F720F12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99667" y="4817533"/>
          <a:ext cx="685800" cy="541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406400</xdr:colOff>
      <xdr:row>51</xdr:row>
      <xdr:rowOff>42333</xdr:rowOff>
    </xdr:from>
    <xdr:to>
      <xdr:col>17</xdr:col>
      <xdr:colOff>1092200</xdr:colOff>
      <xdr:row>53</xdr:row>
      <xdr:rowOff>126153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2E6914E0-0BE7-490B-BA47-A48EE5FF0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99667" y="8890000"/>
          <a:ext cx="685800" cy="541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211666</xdr:colOff>
      <xdr:row>8</xdr:row>
      <xdr:rowOff>76200</xdr:rowOff>
    </xdr:from>
    <xdr:to>
      <xdr:col>25</xdr:col>
      <xdr:colOff>897466</xdr:colOff>
      <xdr:row>10</xdr:row>
      <xdr:rowOff>160020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F90C5BDB-26BF-4563-A46F-2F11E02E6D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04933" y="1896533"/>
          <a:ext cx="685800" cy="541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211666</xdr:colOff>
      <xdr:row>14</xdr:row>
      <xdr:rowOff>76200</xdr:rowOff>
    </xdr:from>
    <xdr:to>
      <xdr:col>25</xdr:col>
      <xdr:colOff>897466</xdr:colOff>
      <xdr:row>16</xdr:row>
      <xdr:rowOff>160020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B58D1AF6-D8C1-477B-BB35-FE01DB056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3399" y="1896533"/>
          <a:ext cx="685800" cy="541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211666</xdr:colOff>
      <xdr:row>14</xdr:row>
      <xdr:rowOff>76200</xdr:rowOff>
    </xdr:from>
    <xdr:to>
      <xdr:col>25</xdr:col>
      <xdr:colOff>897466</xdr:colOff>
      <xdr:row>16</xdr:row>
      <xdr:rowOff>160020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B8CE792E-64B1-43B7-AB22-13AAA700D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9799" y="3259667"/>
          <a:ext cx="685800" cy="541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211666</xdr:colOff>
      <xdr:row>20</xdr:row>
      <xdr:rowOff>76200</xdr:rowOff>
    </xdr:from>
    <xdr:to>
      <xdr:col>25</xdr:col>
      <xdr:colOff>897466</xdr:colOff>
      <xdr:row>22</xdr:row>
      <xdr:rowOff>160020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BAE46628-18E2-4C24-824E-932CBA8E4F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04933" y="1896533"/>
          <a:ext cx="685800" cy="541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406400</xdr:colOff>
      <xdr:row>27</xdr:row>
      <xdr:rowOff>42333</xdr:rowOff>
    </xdr:from>
    <xdr:to>
      <xdr:col>25</xdr:col>
      <xdr:colOff>1092200</xdr:colOff>
      <xdr:row>29</xdr:row>
      <xdr:rowOff>126153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35FCB8F6-A0F2-4D0B-AEBC-6B8850BD1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99667" y="11599333"/>
          <a:ext cx="685800" cy="541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406400</xdr:colOff>
      <xdr:row>33</xdr:row>
      <xdr:rowOff>42333</xdr:rowOff>
    </xdr:from>
    <xdr:to>
      <xdr:col>25</xdr:col>
      <xdr:colOff>1092200</xdr:colOff>
      <xdr:row>35</xdr:row>
      <xdr:rowOff>126153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75B9A7B1-36C2-44D7-B909-705964D18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99667" y="4817533"/>
          <a:ext cx="685800" cy="541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160866</xdr:colOff>
      <xdr:row>2</xdr:row>
      <xdr:rowOff>160866</xdr:rowOff>
    </xdr:from>
    <xdr:to>
      <xdr:col>17</xdr:col>
      <xdr:colOff>846666</xdr:colOff>
      <xdr:row>5</xdr:row>
      <xdr:rowOff>16086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A55A2E22-83ED-406C-96E7-B99C0B8E2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16599" y="618066"/>
          <a:ext cx="685800" cy="541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211667</xdr:colOff>
      <xdr:row>8</xdr:row>
      <xdr:rowOff>76200</xdr:rowOff>
    </xdr:from>
    <xdr:to>
      <xdr:col>9</xdr:col>
      <xdr:colOff>897467</xdr:colOff>
      <xdr:row>10</xdr:row>
      <xdr:rowOff>160020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B2D0805D-4D19-4632-AC7D-FE46CFBCE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9800" y="533400"/>
          <a:ext cx="685800" cy="541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211666</xdr:colOff>
      <xdr:row>20</xdr:row>
      <xdr:rowOff>76200</xdr:rowOff>
    </xdr:from>
    <xdr:to>
      <xdr:col>9</xdr:col>
      <xdr:colOff>897466</xdr:colOff>
      <xdr:row>22</xdr:row>
      <xdr:rowOff>160020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361ACA8D-DED7-4067-B0DC-8FC02938E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9799" y="3259667"/>
          <a:ext cx="685800" cy="541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160866</xdr:colOff>
      <xdr:row>44</xdr:row>
      <xdr:rowOff>160866</xdr:rowOff>
    </xdr:from>
    <xdr:to>
      <xdr:col>17</xdr:col>
      <xdr:colOff>846666</xdr:colOff>
      <xdr:row>47</xdr:row>
      <xdr:rowOff>16086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6D5954A0-6B65-4038-BA71-444F36CB0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16599" y="618066"/>
          <a:ext cx="685800" cy="541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160867</xdr:colOff>
      <xdr:row>2</xdr:row>
      <xdr:rowOff>110067</xdr:rowOff>
    </xdr:from>
    <xdr:to>
      <xdr:col>25</xdr:col>
      <xdr:colOff>846667</xdr:colOff>
      <xdr:row>4</xdr:row>
      <xdr:rowOff>193887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975B187B-9878-4814-A7C1-925D2677E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9000" y="8729134"/>
          <a:ext cx="685800" cy="541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177800</xdr:colOff>
      <xdr:row>32</xdr:row>
      <xdr:rowOff>169333</xdr:rowOff>
    </xdr:from>
    <xdr:to>
      <xdr:col>9</xdr:col>
      <xdr:colOff>863600</xdr:colOff>
      <xdr:row>35</xdr:row>
      <xdr:rowOff>24553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28141983-FA82-498E-85ED-E7D8D7C7B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5933" y="7433733"/>
          <a:ext cx="685800" cy="541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workbookViewId="0">
      <selection activeCell="F1" sqref="F1"/>
    </sheetView>
  </sheetViews>
  <sheetFormatPr defaultRowHeight="15"/>
  <sheetData>
    <row r="1" spans="1:4" ht="18">
      <c r="A1" s="74" t="s">
        <v>0</v>
      </c>
      <c r="B1" t="s">
        <v>73</v>
      </c>
      <c r="C1" t="s">
        <v>72</v>
      </c>
    </row>
    <row r="2" spans="1:4">
      <c r="A2">
        <v>0.99</v>
      </c>
      <c r="B2">
        <f>(1-A2)/2</f>
        <v>5.0000000000000044E-3</v>
      </c>
      <c r="C2" s="73">
        <f>_xlfn.NORM.S.INV(B2)</f>
        <v>-2.5758293035488999</v>
      </c>
      <c r="D2" s="73" t="s">
        <v>71</v>
      </c>
    </row>
    <row r="3" spans="1:4">
      <c r="A3">
        <v>0.95</v>
      </c>
      <c r="B3">
        <f>(1-A3)/2</f>
        <v>2.5000000000000022E-2</v>
      </c>
      <c r="C3" s="72">
        <f>_xlfn.NORM.S.INV(B3)</f>
        <v>-1.9599639845400536</v>
      </c>
    </row>
    <row r="4" spans="1:4">
      <c r="A4">
        <v>0.9</v>
      </c>
      <c r="B4">
        <f>(1-A4)/2</f>
        <v>4.9999999999999989E-2</v>
      </c>
      <c r="C4" s="72">
        <f>_xlfn.NORM.S.INV(B4)</f>
        <v>-1.6448536269514726</v>
      </c>
    </row>
    <row r="5" spans="1:4">
      <c r="A5">
        <v>0.68</v>
      </c>
      <c r="B5">
        <f>(1-A5)/2</f>
        <v>0.15999999999999998</v>
      </c>
      <c r="C5" s="72">
        <f>_xlfn.NORM.S.INV(B5)</f>
        <v>-0.99445788320975448</v>
      </c>
    </row>
    <row r="6" spans="1:4">
      <c r="A6">
        <v>0.5</v>
      </c>
      <c r="B6">
        <f>(1-A6)/2</f>
        <v>0.25</v>
      </c>
      <c r="C6" s="72">
        <f>_xlfn.NORM.S.INV(B6)</f>
        <v>-0.67448975019608193</v>
      </c>
    </row>
    <row r="7" spans="1:4">
      <c r="C7" s="72"/>
    </row>
    <row r="8" spans="1:4">
      <c r="C8" s="72"/>
    </row>
    <row r="9" spans="1:4">
      <c r="C9" s="72"/>
    </row>
    <row r="10" spans="1:4">
      <c r="C10" s="72"/>
    </row>
    <row r="11" spans="1:4">
      <c r="C11" s="72"/>
    </row>
    <row r="12" spans="1:4">
      <c r="C12" s="72"/>
    </row>
    <row r="13" spans="1:4" ht="16.5">
      <c r="A13" s="74" t="s">
        <v>0</v>
      </c>
      <c r="B13" t="s">
        <v>70</v>
      </c>
      <c r="C13" t="s">
        <v>69</v>
      </c>
    </row>
    <row r="14" spans="1:4">
      <c r="A14">
        <v>0.99</v>
      </c>
      <c r="B14">
        <f>(1-A14)</f>
        <v>1.0000000000000009E-2</v>
      </c>
      <c r="C14" s="73">
        <f>_xlfn.T.INV.2T(B14,1000)</f>
        <v>2.5807546980659501</v>
      </c>
      <c r="D14" s="73" t="s">
        <v>68</v>
      </c>
    </row>
    <row r="15" spans="1:4">
      <c r="A15">
        <v>0.95</v>
      </c>
      <c r="B15">
        <f>(1-A15)</f>
        <v>5.0000000000000044E-2</v>
      </c>
      <c r="C15" s="72">
        <f>_xlfn.T.INV.2T(B15,1000)</f>
        <v>1.9623390808264143</v>
      </c>
    </row>
    <row r="16" spans="1:4">
      <c r="A16">
        <v>0.9</v>
      </c>
      <c r="B16">
        <f>(1-A16)</f>
        <v>9.9999999999999978E-2</v>
      </c>
      <c r="C16" s="72">
        <f>_xlfn.T.INV.2T(B16,1000)</f>
        <v>1.6463788172854321</v>
      </c>
    </row>
    <row r="17" spans="1:11">
      <c r="A17">
        <v>0.68</v>
      </c>
      <c r="B17">
        <f>(1-A17)</f>
        <v>0.31999999999999995</v>
      </c>
      <c r="C17" s="72">
        <f>_xlfn.T.INV.2T(B17,1000)</f>
        <v>0.99495260979078881</v>
      </c>
    </row>
    <row r="18" spans="1:11">
      <c r="A18">
        <v>0.5</v>
      </c>
      <c r="B18">
        <f>(1-A18)</f>
        <v>0.5</v>
      </c>
      <c r="C18" s="72">
        <f>_xlfn.T.INV.2T(B18,1000)</f>
        <v>0.67473516460701199</v>
      </c>
    </row>
    <row r="19" spans="1:11">
      <c r="C19" s="72"/>
    </row>
    <row r="20" spans="1:11">
      <c r="C20" s="72"/>
    </row>
    <row r="22" spans="1:11">
      <c r="A22" s="71" t="s">
        <v>67</v>
      </c>
      <c r="B22" s="71" t="s">
        <v>67</v>
      </c>
      <c r="C22" s="71" t="s">
        <v>67</v>
      </c>
      <c r="D22" s="71" t="s">
        <v>67</v>
      </c>
      <c r="E22" s="71" t="s">
        <v>67</v>
      </c>
      <c r="F22" s="71" t="s">
        <v>67</v>
      </c>
      <c r="G22" s="71" t="s">
        <v>67</v>
      </c>
      <c r="H22" s="71" t="s">
        <v>67</v>
      </c>
    </row>
    <row r="23" spans="1:11">
      <c r="A23" s="71">
        <v>0.67400000000000004</v>
      </c>
      <c r="B23" s="71">
        <v>0.99399999999999999</v>
      </c>
      <c r="C23" s="71">
        <v>1</v>
      </c>
      <c r="D23" s="71">
        <v>1.645</v>
      </c>
      <c r="E23" s="71">
        <v>1.96</v>
      </c>
      <c r="F23" s="71">
        <v>2</v>
      </c>
      <c r="G23" s="71">
        <v>2.58</v>
      </c>
      <c r="H23" s="71">
        <v>3</v>
      </c>
    </row>
    <row r="24" spans="1:11">
      <c r="A24" s="70">
        <f t="shared" ref="A24:H24" si="0">_xlfn.NORM.S.DIST(A23,TRUE)</f>
        <v>0.74984434315967752</v>
      </c>
      <c r="B24" s="70">
        <f t="shared" si="0"/>
        <v>0.83988856627455077</v>
      </c>
      <c r="C24" s="70">
        <f t="shared" si="0"/>
        <v>0.84134474606854304</v>
      </c>
      <c r="D24" s="70">
        <f t="shared" si="0"/>
        <v>0.95001509446087862</v>
      </c>
      <c r="E24" s="70">
        <f t="shared" si="0"/>
        <v>0.97500210485177952</v>
      </c>
      <c r="F24" s="70">
        <f t="shared" si="0"/>
        <v>0.97724986805182079</v>
      </c>
      <c r="G24" s="70">
        <f t="shared" si="0"/>
        <v>0.99505998424222941</v>
      </c>
      <c r="H24" s="70">
        <f t="shared" si="0"/>
        <v>0.9986501019683699</v>
      </c>
      <c r="I24" s="70" t="s">
        <v>66</v>
      </c>
      <c r="J24" s="70"/>
      <c r="K24" s="70"/>
    </row>
    <row r="25" spans="1:11">
      <c r="A25" s="69">
        <f t="shared" ref="A25:H25" si="1">_xlfn.NORM.S.DIST(-A23,TRUE)</f>
        <v>0.25015565684032248</v>
      </c>
      <c r="B25" s="69">
        <f t="shared" si="1"/>
        <v>0.16011143372544917</v>
      </c>
      <c r="C25" s="69">
        <f t="shared" si="1"/>
        <v>0.15865525393145699</v>
      </c>
      <c r="D25" s="69">
        <f t="shared" si="1"/>
        <v>4.9984905539121376E-2</v>
      </c>
      <c r="E25" s="69">
        <f t="shared" si="1"/>
        <v>2.4997895148220432E-2</v>
      </c>
      <c r="F25" s="69">
        <f t="shared" si="1"/>
        <v>2.2750131948179191E-2</v>
      </c>
      <c r="G25" s="69">
        <f t="shared" si="1"/>
        <v>4.9400157577706438E-3</v>
      </c>
      <c r="H25" s="69">
        <f t="shared" si="1"/>
        <v>1.3498980316300933E-3</v>
      </c>
      <c r="I25" s="69" t="s">
        <v>65</v>
      </c>
      <c r="J25" s="69"/>
      <c r="K25" s="69"/>
    </row>
    <row r="26" spans="1:11">
      <c r="A26" s="68">
        <f t="shared" ref="A26:H26" si="2">A24-A25</f>
        <v>0.49968868631935504</v>
      </c>
      <c r="B26" s="68">
        <f t="shared" si="2"/>
        <v>0.67977713254910155</v>
      </c>
      <c r="C26" s="68">
        <f t="shared" si="2"/>
        <v>0.68268949213708607</v>
      </c>
      <c r="D26" s="68">
        <f t="shared" si="2"/>
        <v>0.90003018892175723</v>
      </c>
      <c r="E26" s="68">
        <f t="shared" si="2"/>
        <v>0.95000420970355903</v>
      </c>
      <c r="F26" s="68">
        <f t="shared" si="2"/>
        <v>0.95449973610364158</v>
      </c>
      <c r="G26" s="68">
        <f t="shared" si="2"/>
        <v>0.99011996848445882</v>
      </c>
      <c r="H26" s="68">
        <f t="shared" si="2"/>
        <v>0.99730020393673979</v>
      </c>
      <c r="I26" s="68" t="s">
        <v>64</v>
      </c>
      <c r="J26" s="68"/>
      <c r="K26" s="68"/>
    </row>
    <row r="27" spans="1:11">
      <c r="A27" s="67">
        <f t="shared" ref="A27:H27" si="3">A26*100</f>
        <v>49.968868631935507</v>
      </c>
      <c r="B27" s="67">
        <f t="shared" si="3"/>
        <v>67.977713254910157</v>
      </c>
      <c r="C27" s="67">
        <f t="shared" si="3"/>
        <v>68.268949213708609</v>
      </c>
      <c r="D27" s="67">
        <f t="shared" si="3"/>
        <v>90.003018892175717</v>
      </c>
      <c r="E27" s="67">
        <f t="shared" si="3"/>
        <v>95.000420970355904</v>
      </c>
      <c r="F27" s="67">
        <f t="shared" si="3"/>
        <v>95.449973610364154</v>
      </c>
      <c r="G27" s="67">
        <f t="shared" si="3"/>
        <v>99.011996848445875</v>
      </c>
      <c r="H27" s="67">
        <f t="shared" si="3"/>
        <v>99.730020393673982</v>
      </c>
      <c r="I27" s="66" t="s">
        <v>63</v>
      </c>
      <c r="J27" s="66"/>
      <c r="K27" s="6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54"/>
  <sheetViews>
    <sheetView tabSelected="1" zoomScale="70" zoomScaleNormal="70" workbookViewId="0">
      <selection activeCell="C6" sqref="C6"/>
    </sheetView>
  </sheetViews>
  <sheetFormatPr defaultRowHeight="15"/>
  <cols>
    <col min="1" max="1" width="6" customWidth="1"/>
    <col min="5" max="5" width="8.28515625" style="8" customWidth="1"/>
    <col min="6" max="6" width="22.5703125" style="8" customWidth="1"/>
    <col min="7" max="7" width="17.140625" style="8" customWidth="1"/>
    <col min="8" max="8" width="21.140625" style="8" customWidth="1"/>
    <col min="9" max="9" width="22.28515625" style="8" customWidth="1"/>
    <col min="10" max="10" width="17.140625" style="8" customWidth="1"/>
    <col min="11" max="11" width="5.7109375" style="8" customWidth="1"/>
    <col min="12" max="12" width="6.5703125" style="8" customWidth="1"/>
    <col min="13" max="13" width="25.28515625" style="8" customWidth="1"/>
    <col min="14" max="14" width="29.140625" style="8" customWidth="1"/>
    <col min="15" max="15" width="25.28515625" style="8" customWidth="1"/>
    <col min="16" max="16" width="20.7109375" style="8" customWidth="1"/>
    <col min="17" max="17" width="22.85546875" style="8" customWidth="1"/>
    <col min="18" max="18" width="17.28515625" style="8" customWidth="1"/>
    <col min="19" max="19" width="8.28515625" style="8" customWidth="1"/>
    <col min="20" max="20" width="6.28515625" style="8" customWidth="1"/>
    <col min="21" max="24" width="21.28515625" style="8" customWidth="1"/>
    <col min="25" max="25" width="22.42578125" style="34" customWidth="1"/>
    <col min="26" max="26" width="16.42578125" style="34" customWidth="1"/>
  </cols>
  <sheetData>
    <row r="1" spans="1:26" ht="18.75">
      <c r="A1" s="2" t="s">
        <v>2</v>
      </c>
      <c r="B1" s="3">
        <v>0.71</v>
      </c>
      <c r="C1" s="1"/>
      <c r="D1" s="1"/>
      <c r="E1" s="14" t="s">
        <v>39</v>
      </c>
      <c r="F1" s="15" t="s">
        <v>7</v>
      </c>
      <c r="G1" s="15" t="s">
        <v>41</v>
      </c>
      <c r="H1" s="15" t="s">
        <v>40</v>
      </c>
      <c r="I1" s="15"/>
      <c r="J1" s="6" t="s">
        <v>41</v>
      </c>
      <c r="M1" s="53" t="s">
        <v>39</v>
      </c>
      <c r="N1" s="54" t="s">
        <v>37</v>
      </c>
      <c r="O1" s="54" t="s">
        <v>41</v>
      </c>
      <c r="P1" s="54" t="s">
        <v>40</v>
      </c>
      <c r="Q1" s="54"/>
      <c r="R1" s="55" t="s">
        <v>41</v>
      </c>
      <c r="U1" s="53" t="s">
        <v>39</v>
      </c>
      <c r="V1" s="54" t="s">
        <v>38</v>
      </c>
      <c r="W1" s="54" t="s">
        <v>41</v>
      </c>
      <c r="X1" s="54" t="s">
        <v>40</v>
      </c>
      <c r="Y1" s="54"/>
      <c r="Z1" s="55" t="s">
        <v>41</v>
      </c>
    </row>
    <row r="2" spans="1:26" ht="18.75">
      <c r="A2" s="2" t="s">
        <v>16</v>
      </c>
      <c r="B2" s="3">
        <v>-0.37</v>
      </c>
      <c r="C2" s="1"/>
      <c r="D2">
        <v>0</v>
      </c>
      <c r="E2" s="16">
        <v>1</v>
      </c>
      <c r="F2" s="17"/>
      <c r="G2" s="18" t="s">
        <v>5</v>
      </c>
      <c r="H2" s="19">
        <f>1+E2^2</f>
        <v>2</v>
      </c>
      <c r="I2" s="19" t="str">
        <f ca="1">_xlfn.FORMULATEXT(H2)</f>
        <v>=1+E2^2</v>
      </c>
      <c r="J2" s="20"/>
      <c r="K2" s="9"/>
      <c r="L2" s="8">
        <v>0</v>
      </c>
      <c r="M2" s="37">
        <v>1</v>
      </c>
      <c r="N2" s="38"/>
      <c r="O2" s="64" t="s">
        <v>57</v>
      </c>
      <c r="P2" s="41">
        <f>1+M2^2</f>
        <v>2</v>
      </c>
      <c r="Q2" s="38" t="str">
        <f ca="1">_xlfn.FORMULATEXT(P2)</f>
        <v>=1+M2^2</v>
      </c>
      <c r="R2" s="39"/>
      <c r="S2" s="9"/>
      <c r="T2" s="8">
        <v>0</v>
      </c>
      <c r="U2" s="37">
        <v>1</v>
      </c>
      <c r="V2" s="38"/>
      <c r="W2" s="64" t="s">
        <v>62</v>
      </c>
      <c r="X2" s="41">
        <f>1+U2^2</f>
        <v>2</v>
      </c>
      <c r="Y2" s="38" t="str">
        <f ca="1">_xlfn.FORMULATEXT(X2)</f>
        <v>=1+U2^2</v>
      </c>
      <c r="Z2" s="39"/>
    </row>
    <row r="3" spans="1:26" ht="18.75">
      <c r="A3" s="4" t="s">
        <v>3</v>
      </c>
      <c r="B3" s="3">
        <v>0.42</v>
      </c>
      <c r="C3" s="1"/>
      <c r="D3">
        <v>1</v>
      </c>
      <c r="E3" s="21">
        <f>$B$1</f>
        <v>0.71</v>
      </c>
      <c r="F3" s="8" t="str">
        <f ca="1">_xlfn.FORMULATEXT(E3)</f>
        <v>=$B$1</v>
      </c>
      <c r="G3" s="9" t="s">
        <v>26</v>
      </c>
      <c r="H3" s="22">
        <f>1+(SUMSQ($E$2:E3))</f>
        <v>2.5041000000000002</v>
      </c>
      <c r="I3" s="8" t="str">
        <f t="shared" ref="I3:I6" ca="1" si="0">_xlfn.FORMULATEXT(H3)</f>
        <v>=1+(SUMSQ($E$2:E3))</v>
      </c>
      <c r="J3" s="23"/>
      <c r="K3" s="9"/>
      <c r="L3" s="8">
        <v>1</v>
      </c>
      <c r="M3" s="43">
        <f>(1+$B$4)+(1-$B$3-$B$4)</f>
        <v>1.58</v>
      </c>
      <c r="N3" s="44" t="str">
        <f ca="1">_xlfn.FORMULATEXT(M3)</f>
        <v>=(1+$B$4)+(1-$B$3-$B$4)</v>
      </c>
      <c r="O3" s="45" t="s">
        <v>58</v>
      </c>
      <c r="P3" s="46">
        <f>1+SUMSQ($M$2:M3)</f>
        <v>4.4964000000000004</v>
      </c>
      <c r="Q3" s="44" t="str">
        <f t="shared" ref="Q3:Q6" ca="1" si="1">_xlfn.FORMULATEXT(P3)</f>
        <v>=1+SUMSQ($M$2:M3)</v>
      </c>
      <c r="R3" s="57"/>
      <c r="S3" s="9"/>
      <c r="T3" s="8">
        <v>1</v>
      </c>
      <c r="U3" s="43">
        <f>(1-$B$3)</f>
        <v>0.58000000000000007</v>
      </c>
      <c r="V3" s="44" t="str">
        <f ca="1">_xlfn.FORMULATEXT(U3)</f>
        <v>=(1-$B$3)</v>
      </c>
      <c r="W3" s="45" t="s">
        <v>42</v>
      </c>
      <c r="X3" s="46">
        <f>1+(SUMSQ($U$2:U3))</f>
        <v>2.3364000000000003</v>
      </c>
      <c r="Y3" s="44" t="str">
        <f t="shared" ref="Y3:Y6" ca="1" si="2">_xlfn.FORMULATEXT(X3)</f>
        <v>=1+(SUMSQ($U$2:U3))</v>
      </c>
      <c r="Z3" s="57"/>
    </row>
    <row r="4" spans="1:26" ht="18.75">
      <c r="A4" s="4" t="s">
        <v>17</v>
      </c>
      <c r="B4" s="3">
        <v>0.15</v>
      </c>
      <c r="C4" s="1"/>
      <c r="D4">
        <v>2</v>
      </c>
      <c r="E4" s="21">
        <f>$B$1*E3</f>
        <v>0.50409999999999999</v>
      </c>
      <c r="F4" s="8" t="str">
        <f t="shared" ref="F4:F6" ca="1" si="3">_xlfn.FORMULATEXT(E4)</f>
        <v>=$B$1*E3</v>
      </c>
      <c r="G4" s="9" t="s">
        <v>4</v>
      </c>
      <c r="H4" s="22">
        <f>1+(SUMSQ($E$2:E4))</f>
        <v>2.75821681</v>
      </c>
      <c r="I4" s="8" t="str">
        <f t="shared" ca="1" si="0"/>
        <v>=1+(SUMSQ($E$2:E4))</v>
      </c>
      <c r="J4" s="7"/>
      <c r="K4" s="9"/>
      <c r="L4" s="8">
        <v>2</v>
      </c>
      <c r="M4" s="43">
        <f t="shared" ref="M4:M6" si="4">(1+$B$4)+(1-$B$3-$B$4)</f>
        <v>1.58</v>
      </c>
      <c r="N4" s="44" t="str">
        <f t="shared" ref="N4:N6" ca="1" si="5">_xlfn.FORMULATEXT(M4)</f>
        <v>=(1+$B$4)+(1-$B$3-$B$4)</v>
      </c>
      <c r="O4" s="45" t="s">
        <v>59</v>
      </c>
      <c r="P4" s="46">
        <f>1+SUMSQ($M$2:M4)</f>
        <v>6.9928000000000008</v>
      </c>
      <c r="Q4" s="44" t="str">
        <f t="shared" ca="1" si="1"/>
        <v>=1+SUMSQ($M$2:M4)</v>
      </c>
      <c r="R4" s="56"/>
      <c r="S4" s="9"/>
      <c r="T4" s="8">
        <v>2</v>
      </c>
      <c r="U4" s="43">
        <f t="shared" ref="U4:U6" si="6">(1-$B$3)</f>
        <v>0.58000000000000007</v>
      </c>
      <c r="V4" s="44" t="str">
        <f t="shared" ref="V4:V6" ca="1" si="7">_xlfn.FORMULATEXT(U4)</f>
        <v>=(1-$B$3)</v>
      </c>
      <c r="W4" s="45" t="s">
        <v>43</v>
      </c>
      <c r="X4" s="46">
        <f>1+(SUMSQ($U$2:U4))</f>
        <v>2.6728000000000001</v>
      </c>
      <c r="Y4" s="44" t="str">
        <f t="shared" ca="1" si="2"/>
        <v>=1+(SUMSQ($U$2:U4))</v>
      </c>
      <c r="Z4" s="56"/>
    </row>
    <row r="5" spans="1:26" ht="18.75">
      <c r="D5">
        <v>3</v>
      </c>
      <c r="E5" s="21">
        <f t="shared" ref="E5:E6" si="8">$B$1*E4</f>
        <v>0.35791099999999998</v>
      </c>
      <c r="F5" s="8" t="str">
        <f t="shared" ca="1" si="3"/>
        <v>=$B$1*E4</v>
      </c>
      <c r="G5" s="9" t="s">
        <v>18</v>
      </c>
      <c r="H5" s="22">
        <f>1+(SUMSQ($E$2:E5))</f>
        <v>2.8863170939209999</v>
      </c>
      <c r="I5" s="8" t="str">
        <f t="shared" ca="1" si="0"/>
        <v>=1+(SUMSQ($E$2:E5))</v>
      </c>
      <c r="J5" s="23"/>
      <c r="K5" s="9"/>
      <c r="L5" s="8">
        <v>3</v>
      </c>
      <c r="M5" s="43">
        <f t="shared" si="4"/>
        <v>1.58</v>
      </c>
      <c r="N5" s="44" t="str">
        <f t="shared" ca="1" si="5"/>
        <v>=(1+$B$4)+(1-$B$3-$B$4)</v>
      </c>
      <c r="O5" s="45" t="s">
        <v>60</v>
      </c>
      <c r="P5" s="46">
        <f>1+SUMSQ($M$2:M5)</f>
        <v>9.4892000000000003</v>
      </c>
      <c r="Q5" s="44" t="str">
        <f t="shared" ca="1" si="1"/>
        <v>=1+SUMSQ($M$2:M5)</v>
      </c>
      <c r="R5" s="58"/>
      <c r="S5" s="9"/>
      <c r="T5" s="8">
        <v>3</v>
      </c>
      <c r="U5" s="43">
        <f t="shared" si="6"/>
        <v>0.58000000000000007</v>
      </c>
      <c r="V5" s="44" t="str">
        <f t="shared" ca="1" si="7"/>
        <v>=(1-$B$3)</v>
      </c>
      <c r="W5" s="45" t="s">
        <v>44</v>
      </c>
      <c r="X5" s="46">
        <f>1+(SUMSQ($U$2:U5))</f>
        <v>3.0092000000000003</v>
      </c>
      <c r="Y5" s="44" t="str">
        <f t="shared" ca="1" si="2"/>
        <v>=1+(SUMSQ($U$2:U5))</v>
      </c>
      <c r="Z5" s="58"/>
    </row>
    <row r="6" spans="1:26" ht="18.75">
      <c r="D6">
        <v>4</v>
      </c>
      <c r="E6" s="24">
        <f t="shared" si="8"/>
        <v>0.25411680999999997</v>
      </c>
      <c r="F6" s="8" t="str">
        <f t="shared" ca="1" si="3"/>
        <v>=$B$1*E5</v>
      </c>
      <c r="G6" s="26" t="s">
        <v>19</v>
      </c>
      <c r="H6" s="27">
        <f>1+(SUMSQ($E$2:E6))</f>
        <v>2.9508924470455762</v>
      </c>
      <c r="I6" s="25" t="str">
        <f t="shared" ca="1" si="0"/>
        <v>=1+(SUMSQ($E$2:E6))</v>
      </c>
      <c r="J6" s="29"/>
      <c r="K6" s="9"/>
      <c r="L6" s="8">
        <v>4</v>
      </c>
      <c r="M6" s="43">
        <f t="shared" si="4"/>
        <v>1.58</v>
      </c>
      <c r="N6" s="44" t="str">
        <f t="shared" ca="1" si="5"/>
        <v>=(1+$B$4)+(1-$B$3-$B$4)</v>
      </c>
      <c r="O6" s="50" t="s">
        <v>61</v>
      </c>
      <c r="P6" s="46">
        <f>1+SUMSQ($M$2:M6)</f>
        <v>11.985600000000002</v>
      </c>
      <c r="Q6" s="44" t="str">
        <f t="shared" ca="1" si="1"/>
        <v>=1+SUMSQ($M$2:M6)</v>
      </c>
      <c r="R6" s="65"/>
      <c r="S6" s="9"/>
      <c r="T6" s="8">
        <v>4</v>
      </c>
      <c r="U6" s="49">
        <f t="shared" si="6"/>
        <v>0.58000000000000007</v>
      </c>
      <c r="V6" s="44" t="str">
        <f t="shared" ca="1" si="7"/>
        <v>=(1-$B$3)</v>
      </c>
      <c r="W6" s="50" t="s">
        <v>45</v>
      </c>
      <c r="X6" s="51">
        <f>1+(SUMSQ($U$2:U6))</f>
        <v>3.3456000000000006</v>
      </c>
      <c r="Y6" s="44" t="str">
        <f t="shared" ca="1" si="2"/>
        <v>=1+(SUMSQ($U$2:U6))</v>
      </c>
      <c r="Z6" s="65"/>
    </row>
    <row r="7" spans="1:26" ht="18.75">
      <c r="E7" s="53"/>
      <c r="F7" s="54" t="s">
        <v>6</v>
      </c>
      <c r="G7" s="54" t="s">
        <v>41</v>
      </c>
      <c r="H7" s="54" t="s">
        <v>40</v>
      </c>
      <c r="I7" s="54"/>
      <c r="J7" s="55" t="s">
        <v>41</v>
      </c>
      <c r="M7" s="14"/>
      <c r="N7" s="15" t="s">
        <v>10</v>
      </c>
      <c r="O7" s="15" t="s">
        <v>41</v>
      </c>
      <c r="P7" s="15" t="s">
        <v>40</v>
      </c>
      <c r="Q7" s="15"/>
      <c r="R7" s="6" t="s">
        <v>41</v>
      </c>
      <c r="U7" s="14" t="s">
        <v>39</v>
      </c>
      <c r="V7" s="15" t="s">
        <v>34</v>
      </c>
      <c r="W7" s="15" t="s">
        <v>41</v>
      </c>
      <c r="X7" s="15" t="s">
        <v>40</v>
      </c>
      <c r="Y7" s="15"/>
      <c r="Z7" s="6" t="s">
        <v>41</v>
      </c>
    </row>
    <row r="8" spans="1:26" ht="18.75">
      <c r="D8">
        <v>0</v>
      </c>
      <c r="E8" s="37">
        <v>1</v>
      </c>
      <c r="F8" s="38"/>
      <c r="G8" s="40" t="s">
        <v>5</v>
      </c>
      <c r="H8" s="41">
        <f>1+E8^2</f>
        <v>2</v>
      </c>
      <c r="I8" s="41" t="str">
        <f ca="1">_xlfn.FORMULATEXT(H8)</f>
        <v>=1+E8^2</v>
      </c>
      <c r="J8" s="59"/>
      <c r="K8" s="9"/>
      <c r="L8" s="8">
        <v>0</v>
      </c>
      <c r="M8" s="16">
        <v>1</v>
      </c>
      <c r="N8" s="17"/>
      <c r="O8" s="18" t="s">
        <v>5</v>
      </c>
      <c r="P8" s="19">
        <f>1+M8^2</f>
        <v>2</v>
      </c>
      <c r="Q8" s="19" t="str">
        <f ca="1">_xlfn.FORMULATEXT(P8)</f>
        <v>=1+M8^2</v>
      </c>
      <c r="R8" s="35"/>
      <c r="S8" s="10"/>
      <c r="T8" s="8">
        <v>0</v>
      </c>
      <c r="U8" s="16">
        <v>1</v>
      </c>
      <c r="V8" s="17"/>
      <c r="W8" s="18" t="s">
        <v>5</v>
      </c>
      <c r="X8" s="19">
        <f>1+U8^2</f>
        <v>2</v>
      </c>
      <c r="Y8" s="19" t="str">
        <f ca="1">_xlfn.FORMULATEXT(X8)</f>
        <v>=1+U8^2</v>
      </c>
      <c r="Z8" s="35"/>
    </row>
    <row r="9" spans="1:26" ht="18.75">
      <c r="D9">
        <v>1</v>
      </c>
      <c r="E9" s="60">
        <f>-$B$2</f>
        <v>0.37</v>
      </c>
      <c r="F9" s="44" t="str">
        <f ca="1">_xlfn.FORMULATEXT(E9)</f>
        <v>=-$B$2</v>
      </c>
      <c r="G9" s="45" t="s">
        <v>25</v>
      </c>
      <c r="H9" s="46">
        <f>1+(SUMSQ($E$8:E9))</f>
        <v>2.1368999999999998</v>
      </c>
      <c r="I9" s="47" t="str">
        <f ca="1">_xlfn.FORMULATEXT(H9)</f>
        <v>=1+(SUMSQ($E$8:E9))</v>
      </c>
      <c r="J9" s="61"/>
      <c r="K9" s="9"/>
      <c r="L9" s="8">
        <v>1</v>
      </c>
      <c r="M9" s="31">
        <f>$B$1-$B$3</f>
        <v>0.28999999999999998</v>
      </c>
      <c r="N9" s="8" t="str">
        <f ca="1">_xlfn.FORMULATEXT(M9)</f>
        <v>=$B$1-$B$3</v>
      </c>
      <c r="O9" s="9" t="s">
        <v>1</v>
      </c>
      <c r="P9" s="22">
        <f>1+SUMSQ($M$8:M9)</f>
        <v>2.0841000000000003</v>
      </c>
      <c r="Q9" s="10" t="str">
        <f ca="1">_xlfn.FORMULATEXT(P9)</f>
        <v>=1+SUMSQ($M$8:M9)</v>
      </c>
      <c r="R9" s="30"/>
      <c r="S9" s="10"/>
      <c r="T9" s="8">
        <v>1</v>
      </c>
      <c r="U9" s="31">
        <f>$B$1</f>
        <v>0.71</v>
      </c>
      <c r="V9" s="8" t="str">
        <f ca="1">_xlfn.FORMULATEXT(U9)</f>
        <v>=$B$1</v>
      </c>
      <c r="W9" s="9" t="s">
        <v>26</v>
      </c>
      <c r="X9" s="22">
        <f>1+SUMSQ($U$8:U9)</f>
        <v>2.5041000000000002</v>
      </c>
      <c r="Y9" s="8" t="str">
        <f ca="1">_xlfn.FORMULATEXT(X9)</f>
        <v>=1+SUMSQ($U$8:U9)</v>
      </c>
      <c r="Z9" s="30"/>
    </row>
    <row r="10" spans="1:26" ht="18.75">
      <c r="D10">
        <v>2</v>
      </c>
      <c r="E10" s="60">
        <v>0</v>
      </c>
      <c r="F10" s="44" t="e">
        <f t="shared" ref="F10:F12" ca="1" si="9">_xlfn.FORMULATEXT(E10)</f>
        <v>#N/A</v>
      </c>
      <c r="G10" s="45" t="s">
        <v>46</v>
      </c>
      <c r="H10" s="46">
        <f>1+(SUMSQ($E$8:E10))</f>
        <v>2.1368999999999998</v>
      </c>
      <c r="I10" s="47" t="str">
        <f t="shared" ref="I10:I12" ca="1" si="10">_xlfn.FORMULATEXT(H10)</f>
        <v>=1+(SUMSQ($E$8:E10))</v>
      </c>
      <c r="J10" s="56"/>
      <c r="K10" s="9"/>
      <c r="L10" s="8">
        <v>2</v>
      </c>
      <c r="M10" s="31">
        <f>$B$1*M9+$B$2*M8</f>
        <v>-0.16410000000000002</v>
      </c>
      <c r="N10" s="8" t="str">
        <f t="shared" ref="N10:N12" ca="1" si="11">_xlfn.FORMULATEXT(M10)</f>
        <v>=$B$1*M9+$B$2*M8</v>
      </c>
      <c r="O10" s="9" t="s">
        <v>20</v>
      </c>
      <c r="P10" s="22">
        <f>1+SUMSQ($M$8:M10)</f>
        <v>2.1110288100000001</v>
      </c>
      <c r="Q10" s="10" t="str">
        <f t="shared" ref="Q10:Q42" ca="1" si="12">_xlfn.FORMULATEXT(P10)</f>
        <v>=1+SUMSQ($M$8:M10)</v>
      </c>
      <c r="R10" s="30"/>
      <c r="S10" s="10"/>
      <c r="T10" s="8">
        <v>2</v>
      </c>
      <c r="U10" s="31">
        <f>$B$1*U9</f>
        <v>0.50409999999999999</v>
      </c>
      <c r="V10" s="8" t="str">
        <f t="shared" ref="V10:V12" ca="1" si="13">_xlfn.FORMULATEXT(U10)</f>
        <v>=$B$1*U9</v>
      </c>
      <c r="W10" s="9" t="s">
        <v>4</v>
      </c>
      <c r="X10" s="22">
        <f>1+SUMSQ($U$8:U10)</f>
        <v>2.75821681</v>
      </c>
      <c r="Y10" s="8" t="str">
        <f t="shared" ref="Y10:Y12" ca="1" si="14">_xlfn.FORMULATEXT(X10)</f>
        <v>=1+SUMSQ($U$8:U10)</v>
      </c>
      <c r="Z10" s="30"/>
    </row>
    <row r="11" spans="1:26" ht="18.75">
      <c r="D11">
        <v>3</v>
      </c>
      <c r="E11" s="60">
        <v>0</v>
      </c>
      <c r="F11" s="44" t="e">
        <f t="shared" ca="1" si="9"/>
        <v>#N/A</v>
      </c>
      <c r="G11" s="45" t="s">
        <v>47</v>
      </c>
      <c r="H11" s="46">
        <f>1+(SUMSQ($E$8:E11))</f>
        <v>2.1368999999999998</v>
      </c>
      <c r="I11" s="47" t="str">
        <f t="shared" ca="1" si="10"/>
        <v>=1+(SUMSQ($E$8:E11))</v>
      </c>
      <c r="J11" s="61"/>
      <c r="K11" s="9"/>
      <c r="L11" s="8">
        <v>3</v>
      </c>
      <c r="M11" s="31">
        <f>$B$1*M10+$B$2*M9</f>
        <v>-0.22381100000000001</v>
      </c>
      <c r="N11" s="8" t="str">
        <f t="shared" ca="1" si="11"/>
        <v>=$B$1*M10+$B$2*M9</v>
      </c>
      <c r="O11" s="9" t="s">
        <v>21</v>
      </c>
      <c r="P11" s="22">
        <f>1+SUMSQ($M$8:M11)</f>
        <v>2.1611201737210002</v>
      </c>
      <c r="Q11" s="10" t="str">
        <f t="shared" ca="1" si="12"/>
        <v>=1+SUMSQ($M$8:M11)</v>
      </c>
      <c r="R11" s="30"/>
      <c r="S11" s="10"/>
      <c r="T11" s="8">
        <v>3</v>
      </c>
      <c r="U11" s="31">
        <f t="shared" ref="U11" si="15">$B$1*U10</f>
        <v>0.35791099999999998</v>
      </c>
      <c r="V11" s="8" t="str">
        <f t="shared" ca="1" si="13"/>
        <v>=$B$1*U10</v>
      </c>
      <c r="W11" s="9" t="s">
        <v>18</v>
      </c>
      <c r="X11" s="22">
        <f>1+SUMSQ($U$8:U11)</f>
        <v>2.8863170939209999</v>
      </c>
      <c r="Y11" s="8" t="str">
        <f t="shared" ca="1" si="14"/>
        <v>=1+SUMSQ($U$8:U11)</v>
      </c>
      <c r="Z11" s="30"/>
    </row>
    <row r="12" spans="1:26" ht="18.75">
      <c r="D12">
        <v>4</v>
      </c>
      <c r="E12" s="62">
        <v>0</v>
      </c>
      <c r="F12" s="44" t="e">
        <f t="shared" ca="1" si="9"/>
        <v>#N/A</v>
      </c>
      <c r="G12" s="50" t="s">
        <v>48</v>
      </c>
      <c r="H12" s="46">
        <f>1+(SUMSQ($E$8:E12))</f>
        <v>2.1368999999999998</v>
      </c>
      <c r="I12" s="47" t="str">
        <f t="shared" ca="1" si="10"/>
        <v>=1+(SUMSQ($E$8:E12))</v>
      </c>
      <c r="J12" s="63"/>
      <c r="K12" s="9"/>
      <c r="L12" s="8">
        <v>4</v>
      </c>
      <c r="M12" s="32">
        <f>$B$1*M11+$B$2*M10</f>
        <v>-9.8188810000000001E-2</v>
      </c>
      <c r="N12" s="8" t="str">
        <f t="shared" ca="1" si="11"/>
        <v>=$B$1*M11+$B$2*M10</v>
      </c>
      <c r="O12" s="26" t="s">
        <v>22</v>
      </c>
      <c r="P12" s="22">
        <f>1+SUMSQ($M$8:M12)</f>
        <v>2.1707612161302166</v>
      </c>
      <c r="Q12" s="10" t="str">
        <f t="shared" ca="1" si="12"/>
        <v>=1+SUMSQ($M$8:M12)</v>
      </c>
      <c r="R12" s="33"/>
      <c r="S12" s="10"/>
      <c r="T12" s="8">
        <v>4</v>
      </c>
      <c r="U12" s="32">
        <f>$B$1*U11</f>
        <v>0.25411680999999997</v>
      </c>
      <c r="V12" s="8" t="str">
        <f t="shared" ca="1" si="13"/>
        <v>=$B$1*U11</v>
      </c>
      <c r="W12" s="26" t="s">
        <v>19</v>
      </c>
      <c r="X12" s="27">
        <f>1+SUMSQ($U$8:U12)</f>
        <v>2.9508924470455762</v>
      </c>
      <c r="Y12" s="8" t="str">
        <f t="shared" ca="1" si="14"/>
        <v>=1+SUMSQ($U$8:U12)</v>
      </c>
      <c r="Z12" s="33"/>
    </row>
    <row r="13" spans="1:26" ht="18.75">
      <c r="E13" s="14" t="s">
        <v>39</v>
      </c>
      <c r="F13" s="15" t="s">
        <v>9</v>
      </c>
      <c r="G13" s="15" t="s">
        <v>41</v>
      </c>
      <c r="H13" s="15" t="s">
        <v>40</v>
      </c>
      <c r="I13" s="15"/>
      <c r="J13" s="6" t="s">
        <v>41</v>
      </c>
      <c r="M13" s="14" t="s">
        <v>39</v>
      </c>
      <c r="N13" s="15" t="s">
        <v>11</v>
      </c>
      <c r="O13" s="15" t="s">
        <v>41</v>
      </c>
      <c r="P13" s="15" t="s">
        <v>40</v>
      </c>
      <c r="Q13" s="15"/>
      <c r="R13" s="6" t="s">
        <v>41</v>
      </c>
      <c r="U13" s="14" t="s">
        <v>39</v>
      </c>
      <c r="V13" s="15" t="s">
        <v>33</v>
      </c>
      <c r="W13" s="15" t="s">
        <v>41</v>
      </c>
      <c r="X13" s="15" t="s">
        <v>40</v>
      </c>
      <c r="Y13" s="15"/>
      <c r="Z13" s="6" t="s">
        <v>41</v>
      </c>
    </row>
    <row r="14" spans="1:26" ht="18.75">
      <c r="D14">
        <v>0</v>
      </c>
      <c r="E14" s="21">
        <v>1</v>
      </c>
      <c r="G14" s="9" t="s">
        <v>5</v>
      </c>
      <c r="H14" s="10">
        <f>1+E14^2</f>
        <v>2</v>
      </c>
      <c r="I14" s="19" t="str">
        <f ca="1">_xlfn.FORMULATEXT(H14)</f>
        <v>=1+E14^2</v>
      </c>
      <c r="J14" s="30"/>
      <c r="K14" s="9"/>
      <c r="L14" s="8">
        <v>0</v>
      </c>
      <c r="M14" s="16">
        <v>1</v>
      </c>
      <c r="N14" s="17"/>
      <c r="O14" s="18" t="s">
        <v>5</v>
      </c>
      <c r="P14" s="19">
        <f>1+M14^2</f>
        <v>2</v>
      </c>
      <c r="Q14" s="10" t="str">
        <f t="shared" ca="1" si="12"/>
        <v>=1+M14^2</v>
      </c>
      <c r="R14" s="35"/>
      <c r="S14" s="9"/>
      <c r="T14" s="8">
        <v>0</v>
      </c>
      <c r="U14" s="21">
        <v>1</v>
      </c>
      <c r="W14" s="9" t="s">
        <v>5</v>
      </c>
      <c r="X14" s="10">
        <f>1+U14^2</f>
        <v>2</v>
      </c>
      <c r="Y14" s="19" t="str">
        <f ca="1">_xlfn.FORMULATEXT(X14)</f>
        <v>=1+U14^2</v>
      </c>
      <c r="Z14" s="30"/>
    </row>
    <row r="15" spans="1:26" ht="18.75">
      <c r="D15">
        <v>1</v>
      </c>
      <c r="E15" s="31">
        <f>$B$1-$B$3</f>
        <v>0.28999999999999998</v>
      </c>
      <c r="F15" s="8" t="str">
        <f t="shared" ref="F15:F18" ca="1" si="16">_xlfn.FORMULATEXT(E15)</f>
        <v>=$B$1-$B$3</v>
      </c>
      <c r="G15" s="9" t="s">
        <v>1</v>
      </c>
      <c r="H15" s="22">
        <f>1+SUMSQ($E$14:E15)</f>
        <v>2.0841000000000003</v>
      </c>
      <c r="I15" s="8" t="str">
        <f t="shared" ref="I15:I18" ca="1" si="17">_xlfn.FORMULATEXT(H15)</f>
        <v>=1+SUMSQ($E$14:E15)</v>
      </c>
      <c r="J15" s="30"/>
      <c r="K15" s="9"/>
      <c r="L15" s="8">
        <v>1</v>
      </c>
      <c r="M15" s="31">
        <f>$B$1-$B$3</f>
        <v>0.28999999999999998</v>
      </c>
      <c r="N15" s="8" t="str">
        <f t="shared" ref="N15:N18" ca="1" si="18">_xlfn.FORMULATEXT(M15)</f>
        <v>=$B$1-$B$3</v>
      </c>
      <c r="O15" s="9" t="s">
        <v>1</v>
      </c>
      <c r="P15" s="22">
        <f>1+SUMSQ($M$14:M15)</f>
        <v>2.0841000000000003</v>
      </c>
      <c r="Q15" s="10" t="str">
        <f t="shared" ca="1" si="12"/>
        <v>=1+SUMSQ($M$14:M15)</v>
      </c>
      <c r="R15" s="30"/>
      <c r="S15" s="9"/>
      <c r="T15" s="8">
        <v>1</v>
      </c>
      <c r="U15" s="31">
        <f>$B$1-$B$3</f>
        <v>0.28999999999999998</v>
      </c>
      <c r="V15" s="8" t="str">
        <f ca="1">_xlfn.FORMULATEXT(U15)</f>
        <v>=$B$1-$B$3</v>
      </c>
      <c r="W15" s="9" t="s">
        <v>1</v>
      </c>
      <c r="X15" s="22">
        <f>1+SUMSQ($U$14:U15)</f>
        <v>2.0841000000000003</v>
      </c>
      <c r="Y15" s="8" t="str">
        <f ca="1">_xlfn.FORMULATEXT(X15)</f>
        <v>=1+SUMSQ($U$14:U15)</v>
      </c>
      <c r="Z15" s="30"/>
    </row>
    <row r="16" spans="1:26" ht="18.75">
      <c r="D16">
        <v>2</v>
      </c>
      <c r="E16" s="31">
        <f>$B$1*E15</f>
        <v>0.20589999999999997</v>
      </c>
      <c r="F16" s="8" t="str">
        <f t="shared" ca="1" si="16"/>
        <v>=$B$1*E15</v>
      </c>
      <c r="G16" s="9" t="s">
        <v>4</v>
      </c>
      <c r="H16" s="22">
        <f>1+SUMSQ($E$14:E16)</f>
        <v>2.1264948100000001</v>
      </c>
      <c r="I16" s="8" t="str">
        <f t="shared" ca="1" si="17"/>
        <v>=1+SUMSQ($E$14:E16)</v>
      </c>
      <c r="J16" s="30"/>
      <c r="K16" s="9"/>
      <c r="L16" s="8">
        <v>2</v>
      </c>
      <c r="M16" s="31">
        <f>$B$1*M15-$B$4</f>
        <v>5.5899999999999977E-2</v>
      </c>
      <c r="N16" s="8" t="str">
        <f t="shared" ca="1" si="18"/>
        <v>=$B$1*M15-$B$4</v>
      </c>
      <c r="O16" s="9" t="s">
        <v>23</v>
      </c>
      <c r="P16" s="22">
        <f>1+SUMSQ($M$14:M16)</f>
        <v>2.0872248100000004</v>
      </c>
      <c r="Q16" s="10" t="str">
        <f t="shared" ca="1" si="12"/>
        <v>=1+SUMSQ($M$14:M16)</v>
      </c>
      <c r="R16" s="30"/>
      <c r="S16" s="9"/>
      <c r="T16" s="8">
        <v>2</v>
      </c>
      <c r="U16" s="31">
        <f>$B$1*U15</f>
        <v>0.20589999999999997</v>
      </c>
      <c r="V16" s="8" t="str">
        <f t="shared" ref="V16:V18" ca="1" si="19">_xlfn.FORMULATEXT(U16)</f>
        <v>=$B$1*U15</v>
      </c>
      <c r="W16" s="9" t="s">
        <v>4</v>
      </c>
      <c r="X16" s="22">
        <f>1+SUMSQ($U$14:U16)</f>
        <v>2.1264948100000001</v>
      </c>
      <c r="Y16" s="8" t="str">
        <f t="shared" ref="Y16:Y18" ca="1" si="20">_xlfn.FORMULATEXT(X16)</f>
        <v>=1+SUMSQ($U$14:U16)</v>
      </c>
      <c r="Z16" s="30"/>
    </row>
    <row r="17" spans="4:26" ht="18.75">
      <c r="D17">
        <v>3</v>
      </c>
      <c r="E17" s="31">
        <f t="shared" ref="E17" si="21">$B$1*E16</f>
        <v>0.14618899999999999</v>
      </c>
      <c r="F17" s="8" t="str">
        <f t="shared" ca="1" si="16"/>
        <v>=$B$1*E16</v>
      </c>
      <c r="G17" s="9" t="s">
        <v>18</v>
      </c>
      <c r="H17" s="22">
        <f>1+SUMSQ($E$14:E17)</f>
        <v>2.1478660337209998</v>
      </c>
      <c r="I17" s="8" t="str">
        <f t="shared" ca="1" si="17"/>
        <v>=1+SUMSQ($E$14:E17)</v>
      </c>
      <c r="J17" s="30"/>
      <c r="K17" s="9"/>
      <c r="L17" s="8">
        <v>3</v>
      </c>
      <c r="M17" s="31">
        <f>$B$1*M16</f>
        <v>3.9688999999999981E-2</v>
      </c>
      <c r="N17" s="8" t="str">
        <f t="shared" ca="1" si="18"/>
        <v>=$B$1*M16</v>
      </c>
      <c r="O17" s="9" t="s">
        <v>18</v>
      </c>
      <c r="P17" s="22">
        <f>1+SUMSQ($M$14:M17)</f>
        <v>2.0888000267210001</v>
      </c>
      <c r="Q17" s="10" t="str">
        <f t="shared" ca="1" si="12"/>
        <v>=1+SUMSQ($M$14:M17)</v>
      </c>
      <c r="R17" s="30"/>
      <c r="S17" s="9"/>
      <c r="T17" s="8">
        <v>3</v>
      </c>
      <c r="U17" s="31">
        <f t="shared" ref="U17" si="22">$B$1*U16</f>
        <v>0.14618899999999999</v>
      </c>
      <c r="V17" s="8" t="str">
        <f t="shared" ca="1" si="19"/>
        <v>=$B$1*U16</v>
      </c>
      <c r="W17" s="9" t="s">
        <v>18</v>
      </c>
      <c r="X17" s="22">
        <f>1+SUMSQ($U$14:U17)</f>
        <v>2.1478660337209998</v>
      </c>
      <c r="Y17" s="8" t="str">
        <f t="shared" ca="1" si="20"/>
        <v>=1+SUMSQ($U$14:U17)</v>
      </c>
      <c r="Z17" s="30"/>
    </row>
    <row r="18" spans="4:26" ht="18.75">
      <c r="D18">
        <v>4</v>
      </c>
      <c r="E18" s="32">
        <f>$B$1*E17</f>
        <v>0.10379418999999998</v>
      </c>
      <c r="F18" s="8" t="str">
        <f t="shared" ca="1" si="16"/>
        <v>=$B$1*E17</v>
      </c>
      <c r="G18" s="26" t="s">
        <v>19</v>
      </c>
      <c r="H18" s="27">
        <f>1+SUMSQ($E$14:E18)</f>
        <v>2.1586392675987565</v>
      </c>
      <c r="I18" s="25" t="str">
        <f t="shared" ca="1" si="17"/>
        <v>=1+SUMSQ($E$14:E18)</v>
      </c>
      <c r="J18" s="33"/>
      <c r="K18" s="9"/>
      <c r="L18" s="8">
        <v>4</v>
      </c>
      <c r="M18" s="32">
        <f>$B$1*M17</f>
        <v>2.8179189999999986E-2</v>
      </c>
      <c r="N18" s="8" t="str">
        <f t="shared" ca="1" si="18"/>
        <v>=$B$1*M17</v>
      </c>
      <c r="O18" s="26" t="s">
        <v>19</v>
      </c>
      <c r="P18" s="22">
        <f>1+SUMSQ($M$14:M18)</f>
        <v>2.0895940934700561</v>
      </c>
      <c r="Q18" s="10" t="str">
        <f t="shared" ca="1" si="12"/>
        <v>=1+SUMSQ($M$14:M18)</v>
      </c>
      <c r="R18" s="33"/>
      <c r="S18" s="9"/>
      <c r="T18" s="8">
        <v>4</v>
      </c>
      <c r="U18" s="32">
        <f>$B$1*U17</f>
        <v>0.10379418999999998</v>
      </c>
      <c r="V18" s="8" t="str">
        <f t="shared" ca="1" si="19"/>
        <v>=$B$1*U17</v>
      </c>
      <c r="W18" s="26" t="s">
        <v>19</v>
      </c>
      <c r="X18" s="22">
        <f>1+SUMSQ($U$14:U18)</f>
        <v>2.1586392675987565</v>
      </c>
      <c r="Y18" s="8" t="str">
        <f t="shared" ca="1" si="20"/>
        <v>=1+SUMSQ($U$14:U18)</v>
      </c>
      <c r="Z18" s="33"/>
    </row>
    <row r="19" spans="4:26" ht="18.75">
      <c r="E19" s="37" t="s">
        <v>39</v>
      </c>
      <c r="F19" s="38" t="s">
        <v>8</v>
      </c>
      <c r="G19" s="38" t="s">
        <v>41</v>
      </c>
      <c r="H19" s="38" t="s">
        <v>40</v>
      </c>
      <c r="I19" s="38"/>
      <c r="J19" s="39" t="s">
        <v>41</v>
      </c>
      <c r="K19" s="9"/>
      <c r="M19" s="14" t="s">
        <v>39</v>
      </c>
      <c r="N19" s="15" t="s">
        <v>14</v>
      </c>
      <c r="O19" s="15" t="s">
        <v>41</v>
      </c>
      <c r="P19" s="15" t="s">
        <v>40</v>
      </c>
      <c r="Q19" s="15"/>
      <c r="R19" s="6" t="s">
        <v>41</v>
      </c>
      <c r="U19" s="14" t="s">
        <v>39</v>
      </c>
      <c r="V19" s="15" t="s">
        <v>35</v>
      </c>
      <c r="W19" s="15" t="s">
        <v>41</v>
      </c>
      <c r="X19" s="15" t="s">
        <v>40</v>
      </c>
      <c r="Y19" s="15"/>
      <c r="Z19" s="6" t="s">
        <v>41</v>
      </c>
    </row>
    <row r="20" spans="4:26" ht="18.75">
      <c r="D20">
        <v>0</v>
      </c>
      <c r="E20" s="37">
        <v>1</v>
      </c>
      <c r="F20" s="44" t="e">
        <f t="shared" ref="F20:F24" ca="1" si="23">_xlfn.FORMULATEXT(E20)</f>
        <v>#N/A</v>
      </c>
      <c r="G20" s="40" t="s">
        <v>5</v>
      </c>
      <c r="H20" s="41">
        <f>1+E20^2</f>
        <v>2</v>
      </c>
      <c r="I20" s="41" t="str">
        <f ca="1">_xlfn.FORMULATEXT(H20)</f>
        <v>=1+E20^2</v>
      </c>
      <c r="J20" s="42"/>
      <c r="L20" s="8">
        <v>0</v>
      </c>
      <c r="M20" s="16">
        <v>1</v>
      </c>
      <c r="N20" s="17"/>
      <c r="O20" s="18" t="s">
        <v>5</v>
      </c>
      <c r="P20" s="19">
        <f>1+M20^2</f>
        <v>2</v>
      </c>
      <c r="Q20" s="10" t="str">
        <f t="shared" ca="1" si="12"/>
        <v>=1+M20^2</v>
      </c>
      <c r="R20" s="20"/>
      <c r="S20" s="9"/>
      <c r="T20" s="8">
        <v>0</v>
      </c>
      <c r="U20" s="16">
        <v>1</v>
      </c>
      <c r="V20" s="17"/>
      <c r="W20" s="18" t="s">
        <v>5</v>
      </c>
      <c r="X20" s="19">
        <f>1+U20^2</f>
        <v>2</v>
      </c>
      <c r="Y20" s="19" t="str">
        <f ca="1">_xlfn.FORMULATEXT(X20)</f>
        <v>=1+U20^2</v>
      </c>
      <c r="Z20" s="35"/>
    </row>
    <row r="21" spans="4:26" ht="18.75">
      <c r="D21">
        <v>1</v>
      </c>
      <c r="E21" s="43">
        <v>1</v>
      </c>
      <c r="F21" s="44" t="e">
        <f t="shared" ca="1" si="23"/>
        <v>#N/A</v>
      </c>
      <c r="G21" s="45" t="s">
        <v>49</v>
      </c>
      <c r="H21" s="46">
        <f>1+SUMSQ($E$20:E21)</f>
        <v>3</v>
      </c>
      <c r="I21" s="47" t="str">
        <f ca="1">_xlfn.FORMULATEXT(H21)</f>
        <v>=1+SUMSQ($E$20:E21)</v>
      </c>
      <c r="J21" s="48"/>
      <c r="L21" s="8">
        <v>1</v>
      </c>
      <c r="M21" s="31">
        <f>$B$1-$B$3</f>
        <v>0.28999999999999998</v>
      </c>
      <c r="N21" s="8" t="str">
        <f t="shared" ref="N21:N24" ca="1" si="24">_xlfn.FORMULATEXT(M21)</f>
        <v>=$B$1-$B$3</v>
      </c>
      <c r="O21" s="9" t="s">
        <v>1</v>
      </c>
      <c r="P21" s="22">
        <f>1+SUMSQ($M$20:M21)</f>
        <v>2.0841000000000003</v>
      </c>
      <c r="Q21" s="10" t="str">
        <f t="shared" ca="1" si="12"/>
        <v>=1+SUMSQ($M$20:M21)</v>
      </c>
      <c r="R21" s="23"/>
      <c r="S21" s="9"/>
      <c r="T21" s="8">
        <v>1</v>
      </c>
      <c r="U21" s="31">
        <f>$B$1-$B$3</f>
        <v>0.28999999999999998</v>
      </c>
      <c r="V21" s="8" t="str">
        <f ca="1">_xlfn.FORMULATEXT(U21)</f>
        <v>=$B$1-$B$3</v>
      </c>
      <c r="W21" s="9" t="s">
        <v>1</v>
      </c>
      <c r="X21" s="22">
        <f>1+SUMSQ($U$20:U21)</f>
        <v>2.0841000000000003</v>
      </c>
      <c r="Y21" s="8" t="str">
        <f ca="1">_xlfn.FORMULATEXT(X21)</f>
        <v>=1+SUMSQ($U$20:U21)</v>
      </c>
      <c r="Z21" s="30"/>
    </row>
    <row r="22" spans="4:26" ht="18.75">
      <c r="D22">
        <v>2</v>
      </c>
      <c r="E22" s="43">
        <v>1</v>
      </c>
      <c r="F22" s="44" t="e">
        <f t="shared" ca="1" si="23"/>
        <v>#N/A</v>
      </c>
      <c r="G22" s="45" t="s">
        <v>50</v>
      </c>
      <c r="H22" s="46">
        <f>1+SUMSQ($E$20:E22)</f>
        <v>4</v>
      </c>
      <c r="I22" s="47" t="str">
        <f t="shared" ref="I22:I24" ca="1" si="25">_xlfn.FORMULATEXT(H22)</f>
        <v>=1+SUMSQ($E$20:E22)</v>
      </c>
      <c r="J22" s="48"/>
      <c r="L22" s="8">
        <v>2</v>
      </c>
      <c r="M22" s="31">
        <f>$B$1*M21+$B$2*M20-$B$4</f>
        <v>-0.31410000000000005</v>
      </c>
      <c r="N22" s="8" t="str">
        <f t="shared" ca="1" si="24"/>
        <v>=$B$1*M21+$B$2*M20-$B$4</v>
      </c>
      <c r="O22" s="9" t="s">
        <v>24</v>
      </c>
      <c r="P22" s="22">
        <f>1+SUMSQ($M$20:M22)</f>
        <v>2.1827588100000002</v>
      </c>
      <c r="Q22" s="10" t="str">
        <f t="shared" ca="1" si="12"/>
        <v>=1+SUMSQ($M$20:M22)</v>
      </c>
      <c r="R22" s="23"/>
      <c r="S22" s="9"/>
      <c r="T22" s="8">
        <v>2</v>
      </c>
      <c r="U22" s="31">
        <f>$B$1*U21+$B$2*U20</f>
        <v>-0.16410000000000002</v>
      </c>
      <c r="V22" s="8" t="str">
        <f t="shared" ref="V22:V24" ca="1" si="26">_xlfn.FORMULATEXT(U22)</f>
        <v>=$B$1*U21+$B$2*U20</v>
      </c>
      <c r="W22" s="9" t="s">
        <v>20</v>
      </c>
      <c r="X22" s="22">
        <f>1+SUMSQ($U$20:U22)</f>
        <v>2.1110288100000001</v>
      </c>
      <c r="Y22" s="8" t="str">
        <f t="shared" ref="Y22:Y24" ca="1" si="27">_xlfn.FORMULATEXT(X22)</f>
        <v>=1+SUMSQ($U$20:U22)</v>
      </c>
      <c r="Z22" s="30"/>
    </row>
    <row r="23" spans="4:26" ht="18.75">
      <c r="D23">
        <v>3</v>
      </c>
      <c r="E23" s="43">
        <v>1</v>
      </c>
      <c r="F23" s="44" t="e">
        <f t="shared" ca="1" si="23"/>
        <v>#N/A</v>
      </c>
      <c r="G23" s="45" t="s">
        <v>51</v>
      </c>
      <c r="H23" s="46">
        <f>1+SUMSQ($E$20:E23)</f>
        <v>5</v>
      </c>
      <c r="I23" s="47" t="str">
        <f t="shared" ca="1" si="25"/>
        <v>=1+SUMSQ($E$20:E23)</v>
      </c>
      <c r="J23" s="48"/>
      <c r="L23" s="8">
        <v>3</v>
      </c>
      <c r="M23" s="31">
        <f>$B$1*M22+$B$2*M21</f>
        <v>-0.33031100000000002</v>
      </c>
      <c r="N23" s="8" t="str">
        <f t="shared" ca="1" si="24"/>
        <v>=$B$1*M22+$B$2*M21</v>
      </c>
      <c r="O23" s="9" t="s">
        <v>21</v>
      </c>
      <c r="P23" s="22">
        <f>1+SUMSQ($M$20:M23)</f>
        <v>2.291864166721</v>
      </c>
      <c r="Q23" s="10" t="str">
        <f t="shared" ca="1" si="12"/>
        <v>=1+SUMSQ($M$20:M23)</v>
      </c>
      <c r="R23" s="23"/>
      <c r="S23" s="9"/>
      <c r="T23" s="8">
        <v>3</v>
      </c>
      <c r="U23" s="31">
        <f>$B$1*U22+$B$2*U21</f>
        <v>-0.22381100000000001</v>
      </c>
      <c r="V23" s="8" t="str">
        <f t="shared" ca="1" si="26"/>
        <v>=$B$1*U22+$B$2*U21</v>
      </c>
      <c r="W23" s="9" t="s">
        <v>21</v>
      </c>
      <c r="X23" s="22">
        <f>1+SUMSQ($U$20:U23)</f>
        <v>2.1611201737210002</v>
      </c>
      <c r="Y23" s="8" t="str">
        <f t="shared" ca="1" si="27"/>
        <v>=1+SUMSQ($U$20:U23)</v>
      </c>
      <c r="Z23" s="30"/>
    </row>
    <row r="24" spans="4:26" ht="18.75">
      <c r="D24">
        <v>4</v>
      </c>
      <c r="E24" s="49">
        <v>1</v>
      </c>
      <c r="F24" s="44" t="e">
        <f t="shared" ca="1" si="23"/>
        <v>#N/A</v>
      </c>
      <c r="G24" s="50" t="s">
        <v>52</v>
      </c>
      <c r="H24" s="51">
        <f>1+SUMSQ($E$20:E24)</f>
        <v>6</v>
      </c>
      <c r="I24" s="47" t="str">
        <f t="shared" ca="1" si="25"/>
        <v>=1+SUMSQ($E$20:E24)</v>
      </c>
      <c r="J24" s="52"/>
      <c r="L24" s="8">
        <v>4</v>
      </c>
      <c r="M24" s="32">
        <f>$B$1*M23+$B$2*M22</f>
        <v>-0.11830380999999998</v>
      </c>
      <c r="N24" s="8" t="str">
        <f t="shared" ca="1" si="24"/>
        <v>=$B$1*M23+$B$2*M22</v>
      </c>
      <c r="O24" s="26" t="s">
        <v>22</v>
      </c>
      <c r="P24" s="27">
        <f>1+SUMSQ($M$20:M24)</f>
        <v>2.3058599581815162</v>
      </c>
      <c r="Q24" s="10" t="str">
        <f t="shared" ca="1" si="12"/>
        <v>=1+SUMSQ($M$20:M24)</v>
      </c>
      <c r="R24" s="29"/>
      <c r="S24" s="9"/>
      <c r="T24" s="8">
        <v>4</v>
      </c>
      <c r="U24" s="32">
        <f>$B$1*U23+$B$2*U22</f>
        <v>-9.8188810000000001E-2</v>
      </c>
      <c r="V24" s="8" t="str">
        <f t="shared" ca="1" si="26"/>
        <v>=$B$1*U23+$B$2*U22</v>
      </c>
      <c r="W24" s="26" t="s">
        <v>22</v>
      </c>
      <c r="X24" s="27">
        <f>1+SUMSQ($U$20:U24)</f>
        <v>2.1707612161302166</v>
      </c>
      <c r="Y24" s="8" t="str">
        <f t="shared" ca="1" si="27"/>
        <v>=1+SUMSQ($U$20:U24)</v>
      </c>
      <c r="Z24" s="33"/>
    </row>
    <row r="25" spans="4:26" ht="18.75">
      <c r="E25" s="14" t="s">
        <v>39</v>
      </c>
      <c r="F25" s="15" t="s">
        <v>28</v>
      </c>
      <c r="G25" s="15" t="s">
        <v>41</v>
      </c>
      <c r="H25" s="15" t="s">
        <v>40</v>
      </c>
      <c r="I25" s="15"/>
      <c r="J25" s="6" t="s">
        <v>41</v>
      </c>
      <c r="M25" s="8" t="s">
        <v>39</v>
      </c>
      <c r="N25" s="8" t="s">
        <v>31</v>
      </c>
      <c r="O25" s="8" t="s">
        <v>41</v>
      </c>
      <c r="P25" s="8" t="s">
        <v>40</v>
      </c>
      <c r="R25" s="7" t="s">
        <v>41</v>
      </c>
      <c r="U25" s="14" t="s">
        <v>39</v>
      </c>
      <c r="V25" s="15" t="s">
        <v>36</v>
      </c>
      <c r="W25" s="15" t="s">
        <v>41</v>
      </c>
      <c r="X25" s="15" t="s">
        <v>40</v>
      </c>
      <c r="Y25" s="15"/>
      <c r="Z25" s="6" t="s">
        <v>41</v>
      </c>
    </row>
    <row r="26" spans="4:26" ht="18.75">
      <c r="D26">
        <v>0</v>
      </c>
      <c r="E26" s="16">
        <v>1</v>
      </c>
      <c r="F26" s="8" t="e">
        <f t="shared" ref="F26:F30" ca="1" si="28">_xlfn.FORMULATEXT(E26)</f>
        <v>#N/A</v>
      </c>
      <c r="G26" s="18" t="s">
        <v>5</v>
      </c>
      <c r="H26" s="19">
        <f>1+E26^2</f>
        <v>2</v>
      </c>
      <c r="I26" s="19" t="str">
        <f ca="1">_xlfn.FORMULATEXT(H26)</f>
        <v>=1+E26^2</v>
      </c>
      <c r="J26" s="5"/>
      <c r="L26" s="8">
        <v>0</v>
      </c>
      <c r="M26" s="16">
        <v>1</v>
      </c>
      <c r="N26" s="17"/>
      <c r="O26" s="18" t="s">
        <v>5</v>
      </c>
      <c r="P26" s="19">
        <f>1+M26^2</f>
        <v>2</v>
      </c>
      <c r="Q26" s="10" t="str">
        <f t="shared" ca="1" si="12"/>
        <v>=1+M26^2</v>
      </c>
      <c r="R26" s="20"/>
      <c r="T26" s="8">
        <v>0</v>
      </c>
      <c r="U26" s="16">
        <v>1</v>
      </c>
      <c r="V26" s="17"/>
      <c r="W26" s="18" t="s">
        <v>5</v>
      </c>
      <c r="X26" s="19">
        <f>1+U26^2</f>
        <v>2</v>
      </c>
      <c r="Y26" s="19" t="str">
        <f ca="1">_xlfn.FORMULATEXT(X26)</f>
        <v>=1+U26^2</v>
      </c>
      <c r="Z26" s="20"/>
    </row>
    <row r="27" spans="4:26" ht="18.75">
      <c r="D27">
        <v>1</v>
      </c>
      <c r="E27" s="21">
        <f>$B$1</f>
        <v>0.71</v>
      </c>
      <c r="F27" s="8" t="str">
        <f t="shared" ca="1" si="28"/>
        <v>=$B$1</v>
      </c>
      <c r="G27" s="9" t="s">
        <v>26</v>
      </c>
      <c r="H27" s="22">
        <f>1+(SUMSQ($E$26:E27))</f>
        <v>2.5041000000000002</v>
      </c>
      <c r="I27" s="8" t="str">
        <f t="shared" ref="I27:I30" ca="1" si="29">_xlfn.FORMULATEXT(H27)</f>
        <v>=1+(SUMSQ($E$26:E27))</v>
      </c>
      <c r="J27" s="7"/>
      <c r="L27" s="8">
        <v>1</v>
      </c>
      <c r="M27" s="21">
        <f>$B$1</f>
        <v>0.71</v>
      </c>
      <c r="N27" s="8" t="str">
        <f t="shared" ref="N27:N30" ca="1" si="30">_xlfn.FORMULATEXT(M27)</f>
        <v>=$B$1</v>
      </c>
      <c r="O27" s="9" t="s">
        <v>26</v>
      </c>
      <c r="P27" s="22">
        <f>1+SUMSQ($M$26:M27)</f>
        <v>2.5041000000000002</v>
      </c>
      <c r="Q27" s="10" t="str">
        <f t="shared" ca="1" si="12"/>
        <v>=1+SUMSQ($M$26:M27)</v>
      </c>
      <c r="R27" s="23"/>
      <c r="T27" s="8">
        <v>1</v>
      </c>
      <c r="U27" s="31">
        <f>$B$1-$B$3</f>
        <v>0.28999999999999998</v>
      </c>
      <c r="V27" s="8" t="str">
        <f ca="1">_xlfn.FORMULATEXT(U27)</f>
        <v>=$B$1-$B$3</v>
      </c>
      <c r="W27" s="9" t="s">
        <v>1</v>
      </c>
      <c r="X27" s="22">
        <f>1+SUMSQ($U$26:U27)</f>
        <v>2.0841000000000003</v>
      </c>
      <c r="Y27" s="8" t="str">
        <f ca="1">_xlfn.FORMULATEXT(X27)</f>
        <v>=1+SUMSQ($U$26:U27)</v>
      </c>
      <c r="Z27" s="23"/>
    </row>
    <row r="28" spans="4:26" ht="18.75">
      <c r="D28">
        <v>2</v>
      </c>
      <c r="E28" s="21">
        <f>$B$1*E27</f>
        <v>0.50409999999999999</v>
      </c>
      <c r="F28" s="8" t="str">
        <f t="shared" ca="1" si="28"/>
        <v>=$B$1*E27</v>
      </c>
      <c r="G28" s="9" t="s">
        <v>4</v>
      </c>
      <c r="H28" s="22">
        <f>1+(SUMSQ($E$26:E28))</f>
        <v>2.75821681</v>
      </c>
      <c r="I28" s="8" t="str">
        <f t="shared" ca="1" si="29"/>
        <v>=1+(SUMSQ($E$26:E28))</v>
      </c>
      <c r="J28" s="7"/>
      <c r="L28" s="8">
        <v>2</v>
      </c>
      <c r="M28" s="21">
        <f>$B$1*M27+$B$2*M26</f>
        <v>0.1341</v>
      </c>
      <c r="N28" s="8" t="str">
        <f t="shared" ca="1" si="30"/>
        <v>=$B$1*M27+$B$2*M26</v>
      </c>
      <c r="O28" s="9" t="s">
        <v>20</v>
      </c>
      <c r="P28" s="22">
        <f>1+SUMSQ($M$26:M28)</f>
        <v>2.5220828099999997</v>
      </c>
      <c r="Q28" s="10" t="str">
        <f t="shared" ca="1" si="12"/>
        <v>=1+SUMSQ($M$26:M28)</v>
      </c>
      <c r="R28" s="23"/>
      <c r="T28" s="8">
        <v>2</v>
      </c>
      <c r="U28" s="31">
        <f>$B$1*U27-$B$2</f>
        <v>0.57589999999999997</v>
      </c>
      <c r="V28" s="8" t="str">
        <f t="shared" ref="V28:V30" ca="1" si="31">_xlfn.FORMULATEXT(U28)</f>
        <v>=$B$1*U27-$B$2</v>
      </c>
      <c r="W28" s="9" t="s">
        <v>23</v>
      </c>
      <c r="X28" s="22">
        <f>1+SUMSQ($U$26:U28)</f>
        <v>2.4157608100000001</v>
      </c>
      <c r="Y28" s="8" t="str">
        <f t="shared" ref="Y28:Y30" ca="1" si="32">_xlfn.FORMULATEXT(X28)</f>
        <v>=1+SUMSQ($U$26:U28)</v>
      </c>
      <c r="Z28" s="23"/>
    </row>
    <row r="29" spans="4:26" ht="18.75">
      <c r="D29">
        <v>3</v>
      </c>
      <c r="E29" s="21">
        <f t="shared" ref="E29:E30" si="33">$B$1*E28</f>
        <v>0.35791099999999998</v>
      </c>
      <c r="F29" s="8" t="str">
        <f t="shared" ca="1" si="28"/>
        <v>=$B$1*E28</v>
      </c>
      <c r="G29" s="9" t="s">
        <v>18</v>
      </c>
      <c r="H29" s="22">
        <f>1+(SUMSQ($E$26:E29))</f>
        <v>2.8863170939209999</v>
      </c>
      <c r="I29" s="8" t="str">
        <f t="shared" ca="1" si="29"/>
        <v>=1+(SUMSQ($E$26:E29))</v>
      </c>
      <c r="J29" s="7"/>
      <c r="L29" s="8">
        <v>3</v>
      </c>
      <c r="M29" s="21">
        <f t="shared" ref="M29:M30" si="34">$B$1*M28+$B$2*M27</f>
        <v>-0.167489</v>
      </c>
      <c r="N29" s="8" t="str">
        <f t="shared" ca="1" si="30"/>
        <v>=$B$1*M28+$B$2*M27</v>
      </c>
      <c r="O29" s="9" t="s">
        <v>21</v>
      </c>
      <c r="P29" s="22">
        <f>1+SUMSQ($M$26:M29)</f>
        <v>2.5501353751210001</v>
      </c>
      <c r="Q29" s="10" t="str">
        <f t="shared" ca="1" si="12"/>
        <v>=1+SUMSQ($M$26:M29)</v>
      </c>
      <c r="R29" s="23"/>
      <c r="T29" s="8">
        <v>3</v>
      </c>
      <c r="U29" s="31">
        <f t="shared" ref="U29" si="35">$B$1*U28</f>
        <v>0.40888899999999995</v>
      </c>
      <c r="V29" s="8" t="str">
        <f t="shared" ca="1" si="31"/>
        <v>=$B$1*U28</v>
      </c>
      <c r="W29" s="9" t="s">
        <v>18</v>
      </c>
      <c r="X29" s="22">
        <f>1+SUMSQ($U$26:U29)</f>
        <v>2.5829510243209999</v>
      </c>
      <c r="Y29" s="8" t="str">
        <f t="shared" ca="1" si="32"/>
        <v>=1+SUMSQ($U$26:U29)</v>
      </c>
      <c r="Z29" s="23"/>
    </row>
    <row r="30" spans="4:26" ht="18.75">
      <c r="D30">
        <v>4</v>
      </c>
      <c r="E30" s="24">
        <f t="shared" si="33"/>
        <v>0.25411680999999997</v>
      </c>
      <c r="F30" s="8" t="str">
        <f t="shared" ca="1" si="28"/>
        <v>=$B$1*E29</v>
      </c>
      <c r="G30" s="26" t="s">
        <v>19</v>
      </c>
      <c r="H30" s="22">
        <f>1+(SUMSQ($E$26:E30))</f>
        <v>2.9508924470455762</v>
      </c>
      <c r="I30" s="25" t="str">
        <f t="shared" ca="1" si="29"/>
        <v>=1+(SUMSQ($E$26:E30))</v>
      </c>
      <c r="J30" s="36"/>
      <c r="L30" s="8">
        <v>4</v>
      </c>
      <c r="M30" s="24">
        <f t="shared" si="34"/>
        <v>-0.16853419</v>
      </c>
      <c r="N30" s="8" t="str">
        <f t="shared" ca="1" si="30"/>
        <v>=$B$1*M29+$B$2*M28</v>
      </c>
      <c r="O30" s="26" t="s">
        <v>22</v>
      </c>
      <c r="P30" s="22">
        <f>1+SUMSQ($M$26:M30)</f>
        <v>2.578539148319956</v>
      </c>
      <c r="Q30" s="10" t="str">
        <f t="shared" ca="1" si="12"/>
        <v>=1+SUMSQ($M$26:M30)</v>
      </c>
      <c r="R30" s="29"/>
      <c r="T30" s="8">
        <v>4</v>
      </c>
      <c r="U30" s="32">
        <f>$B$1*U29</f>
        <v>0.29031118999999994</v>
      </c>
      <c r="V30" s="8" t="str">
        <f t="shared" ca="1" si="31"/>
        <v>=$B$1*U29</v>
      </c>
      <c r="W30" s="26" t="s">
        <v>19</v>
      </c>
      <c r="X30" s="22">
        <f>1+SUMSQ($U$26:U30)</f>
        <v>2.6672316113602159</v>
      </c>
      <c r="Y30" s="8" t="str">
        <f t="shared" ca="1" si="32"/>
        <v>=1+SUMSQ($U$26:U30)</v>
      </c>
      <c r="Z30" s="29"/>
    </row>
    <row r="31" spans="4:26" ht="18.75">
      <c r="E31" s="53" t="s">
        <v>39</v>
      </c>
      <c r="F31" s="54" t="s">
        <v>27</v>
      </c>
      <c r="G31" s="54" t="s">
        <v>41</v>
      </c>
      <c r="H31" s="54" t="s">
        <v>40</v>
      </c>
      <c r="I31" s="54"/>
      <c r="J31" s="55" t="s">
        <v>41</v>
      </c>
      <c r="M31" s="14" t="s">
        <v>39</v>
      </c>
      <c r="N31" s="15" t="s">
        <v>29</v>
      </c>
      <c r="O31" s="15" t="s">
        <v>41</v>
      </c>
      <c r="P31" s="15" t="s">
        <v>40</v>
      </c>
      <c r="Q31" s="15"/>
      <c r="R31" s="6" t="s">
        <v>41</v>
      </c>
      <c r="S31" s="11"/>
      <c r="U31" s="14" t="s">
        <v>39</v>
      </c>
      <c r="V31" s="15" t="s">
        <v>15</v>
      </c>
      <c r="W31" s="15" t="s">
        <v>41</v>
      </c>
      <c r="X31" s="15" t="s">
        <v>40</v>
      </c>
      <c r="Y31" s="15"/>
      <c r="Z31" s="6" t="s">
        <v>41</v>
      </c>
    </row>
    <row r="32" spans="4:26" ht="18.75">
      <c r="D32">
        <v>0</v>
      </c>
      <c r="E32" s="43">
        <v>1</v>
      </c>
      <c r="F32" s="44"/>
      <c r="G32" s="40" t="s">
        <v>5</v>
      </c>
      <c r="H32" s="47">
        <f>1+E32^2</f>
        <v>2</v>
      </c>
      <c r="I32" s="41" t="str">
        <f ca="1">_xlfn.FORMULATEXT(H32)</f>
        <v>=1+E32^2</v>
      </c>
      <c r="J32" s="56"/>
      <c r="L32" s="8">
        <v>0</v>
      </c>
      <c r="M32" s="16">
        <v>1</v>
      </c>
      <c r="N32" s="17"/>
      <c r="O32" s="18" t="s">
        <v>5</v>
      </c>
      <c r="P32" s="19">
        <f>1+M32^2</f>
        <v>2</v>
      </c>
      <c r="Q32" s="10" t="str">
        <f t="shared" ca="1" si="12"/>
        <v>=1+M32^2</v>
      </c>
      <c r="R32" s="35"/>
      <c r="T32" s="8">
        <v>0</v>
      </c>
      <c r="U32" s="16">
        <v>1</v>
      </c>
      <c r="V32" s="17"/>
      <c r="W32" s="18" t="s">
        <v>5</v>
      </c>
      <c r="X32" s="19">
        <f>1+U32^2</f>
        <v>2</v>
      </c>
      <c r="Y32" s="19" t="str">
        <f ca="1">_xlfn.FORMULATEXT(X32)</f>
        <v>=1+U32^2</v>
      </c>
      <c r="Z32" s="20"/>
    </row>
    <row r="33" spans="4:26" ht="18.75">
      <c r="D33">
        <v>1</v>
      </c>
      <c r="E33" s="43">
        <f>(1-$B$3)</f>
        <v>0.58000000000000007</v>
      </c>
      <c r="F33" s="44" t="str">
        <f t="shared" ref="F33:F36" ca="1" si="36">_xlfn.FORMULATEXT(E33)</f>
        <v>=(1-$B$3)</v>
      </c>
      <c r="G33" s="45" t="s">
        <v>53</v>
      </c>
      <c r="H33" s="46">
        <f>1+(SUMSQ($E$32:E33))</f>
        <v>2.3364000000000003</v>
      </c>
      <c r="I33" s="47" t="str">
        <f ca="1">_xlfn.FORMULATEXT(H33)</f>
        <v>=1+(SUMSQ($E$32:E33))</v>
      </c>
      <c r="J33" s="57"/>
      <c r="K33" s="11"/>
      <c r="L33" s="8">
        <v>1</v>
      </c>
      <c r="M33" s="31">
        <f>$B$1-$B$3</f>
        <v>0.28999999999999998</v>
      </c>
      <c r="N33" s="8" t="str">
        <f t="shared" ref="N33:N36" ca="1" si="37">_xlfn.FORMULATEXT(M33)</f>
        <v>=$B$1-$B$3</v>
      </c>
      <c r="O33" s="9" t="s">
        <v>1</v>
      </c>
      <c r="P33" s="22">
        <f>1+SUMSQ($M$32:M33)</f>
        <v>2.0841000000000003</v>
      </c>
      <c r="Q33" s="10" t="str">
        <f t="shared" ca="1" si="12"/>
        <v>=1+SUMSQ($M$32:M33)</v>
      </c>
      <c r="R33" s="30"/>
      <c r="S33" s="12"/>
      <c r="T33" s="8">
        <v>1</v>
      </c>
      <c r="U33" s="31">
        <f>$B$1-$B$3</f>
        <v>0.28999999999999998</v>
      </c>
      <c r="V33" s="8" t="str">
        <f ca="1">_xlfn.FORMULATEXT(U33)</f>
        <v>=$B$1-$B$3</v>
      </c>
      <c r="W33" s="9" t="s">
        <v>1</v>
      </c>
      <c r="X33" s="22">
        <f>1+SUMSQ($U$32:U33)</f>
        <v>2.0841000000000003</v>
      </c>
      <c r="Y33" s="8" t="str">
        <f ca="1">_xlfn.FORMULATEXT(X33)</f>
        <v>=1+SUMSQ($U$32:U33)</v>
      </c>
      <c r="Z33" s="23"/>
    </row>
    <row r="34" spans="4:26" ht="18.75">
      <c r="D34">
        <v>2</v>
      </c>
      <c r="E34" s="43">
        <f t="shared" ref="E34:E36" si="38">(1-$B$3)</f>
        <v>0.58000000000000007</v>
      </c>
      <c r="F34" s="44" t="str">
        <f t="shared" ca="1" si="36"/>
        <v>=(1-$B$3)</v>
      </c>
      <c r="G34" s="45" t="s">
        <v>54</v>
      </c>
      <c r="H34" s="46">
        <f>1+(SUMSQ($E$32:E34))</f>
        <v>2.6728000000000001</v>
      </c>
      <c r="I34" s="47" t="str">
        <f t="shared" ref="I34:I36" ca="1" si="39">_xlfn.FORMULATEXT(H34)</f>
        <v>=1+(SUMSQ($E$32:E34))</v>
      </c>
      <c r="J34" s="56"/>
      <c r="L34" s="8">
        <v>2</v>
      </c>
      <c r="M34" s="31">
        <f>$B$1*M33+$B$2*M32</f>
        <v>-0.16410000000000002</v>
      </c>
      <c r="N34" s="8" t="str">
        <f t="shared" ca="1" si="37"/>
        <v>=$B$1*M33+$B$2*M32</v>
      </c>
      <c r="O34" s="9" t="s">
        <v>20</v>
      </c>
      <c r="P34" s="22">
        <f>1+SUMSQ($M$32:M34)</f>
        <v>2.1110288100000001</v>
      </c>
      <c r="Q34" s="10" t="str">
        <f t="shared" ca="1" si="12"/>
        <v>=1+SUMSQ($M$32:M34)</v>
      </c>
      <c r="R34" s="30"/>
      <c r="S34" s="13"/>
      <c r="T34" s="8">
        <v>2</v>
      </c>
      <c r="U34" s="31">
        <f>$B$1*U33+$B$2*U32-$B$4</f>
        <v>-0.31410000000000005</v>
      </c>
      <c r="V34" s="8" t="str">
        <f t="shared" ref="V34:V36" ca="1" si="40">_xlfn.FORMULATEXT(U34)</f>
        <v>=$B$1*U33+$B$2*U32-$B$4</v>
      </c>
      <c r="W34" s="9" t="s">
        <v>24</v>
      </c>
      <c r="X34" s="22">
        <f>1+SUMSQ($U$32:U34)</f>
        <v>2.1827588100000002</v>
      </c>
      <c r="Y34" s="8" t="str">
        <f t="shared" ref="Y34:Y36" ca="1" si="41">_xlfn.FORMULATEXT(X34)</f>
        <v>=1+SUMSQ($U$32:U34)</v>
      </c>
      <c r="Z34" s="23"/>
    </row>
    <row r="35" spans="4:26" ht="18.75">
      <c r="D35">
        <v>3</v>
      </c>
      <c r="E35" s="43">
        <f t="shared" si="38"/>
        <v>0.58000000000000007</v>
      </c>
      <c r="F35" s="44" t="str">
        <f t="shared" ca="1" si="36"/>
        <v>=(1-$B$3)</v>
      </c>
      <c r="G35" s="45" t="s">
        <v>55</v>
      </c>
      <c r="H35" s="46">
        <f>1+(SUMSQ($E$32:E35))</f>
        <v>3.0092000000000003</v>
      </c>
      <c r="I35" s="47" t="str">
        <f t="shared" ca="1" si="39"/>
        <v>=1+(SUMSQ($E$32:E35))</v>
      </c>
      <c r="J35" s="58"/>
      <c r="K35" s="12"/>
      <c r="L35" s="8">
        <v>3</v>
      </c>
      <c r="M35" s="31">
        <f>$B$1*M34+$B$2*M33</f>
        <v>-0.22381100000000001</v>
      </c>
      <c r="N35" s="8" t="str">
        <f t="shared" ca="1" si="37"/>
        <v>=$B$1*M34+$B$2*M33</v>
      </c>
      <c r="O35" s="9" t="s">
        <v>21</v>
      </c>
      <c r="P35" s="22">
        <f>1+SUMSQ($M$32:M35)</f>
        <v>2.1611201737210002</v>
      </c>
      <c r="Q35" s="10" t="str">
        <f t="shared" ca="1" si="12"/>
        <v>=1+SUMSQ($M$32:M35)</v>
      </c>
      <c r="R35" s="30"/>
      <c r="S35" s="13"/>
      <c r="T35" s="8">
        <v>3</v>
      </c>
      <c r="U35" s="31">
        <f>$B$1*U34+$B$2*U33</f>
        <v>-0.33031100000000002</v>
      </c>
      <c r="V35" s="8" t="str">
        <f t="shared" ca="1" si="40"/>
        <v>=$B$1*U34+$B$2*U33</v>
      </c>
      <c r="W35" s="9" t="s">
        <v>21</v>
      </c>
      <c r="X35" s="22">
        <f>1+SUMSQ($U$32:U35)</f>
        <v>2.291864166721</v>
      </c>
      <c r="Y35" s="8" t="str">
        <f t="shared" ca="1" si="41"/>
        <v>=1+SUMSQ($U$32:U35)</v>
      </c>
      <c r="Z35" s="23"/>
    </row>
    <row r="36" spans="4:26" ht="18.75">
      <c r="D36">
        <v>4</v>
      </c>
      <c r="E36" s="43">
        <f t="shared" si="38"/>
        <v>0.58000000000000007</v>
      </c>
      <c r="F36" s="44" t="str">
        <f t="shared" ca="1" si="36"/>
        <v>=(1-$B$3)</v>
      </c>
      <c r="G36" s="45" t="s">
        <v>56</v>
      </c>
      <c r="H36" s="46">
        <f>1+(SUMSQ($E$32:E36))</f>
        <v>3.3456000000000006</v>
      </c>
      <c r="I36" s="47" t="str">
        <f t="shared" ca="1" si="39"/>
        <v>=1+(SUMSQ($E$32:E36))</v>
      </c>
      <c r="J36" s="58"/>
      <c r="K36" s="13"/>
      <c r="L36" s="8">
        <v>4</v>
      </c>
      <c r="M36" s="32">
        <f>$B$1*M35+$B$2*M34</f>
        <v>-9.8188810000000001E-2</v>
      </c>
      <c r="N36" s="8" t="str">
        <f t="shared" ca="1" si="37"/>
        <v>=$B$1*M35+$B$2*M34</v>
      </c>
      <c r="O36" s="26" t="s">
        <v>22</v>
      </c>
      <c r="P36" s="22">
        <f>1+SUMSQ($M$32:M36)</f>
        <v>2.1707612161302166</v>
      </c>
      <c r="Q36" s="10" t="str">
        <f t="shared" ca="1" si="12"/>
        <v>=1+SUMSQ($M$32:M36)</v>
      </c>
      <c r="R36" s="33"/>
      <c r="S36" s="13"/>
      <c r="T36" s="8">
        <v>4</v>
      </c>
      <c r="U36" s="32">
        <f>$B$1*U35+$B$2*U34</f>
        <v>-0.11830380999999998</v>
      </c>
      <c r="V36" s="25" t="str">
        <f t="shared" ca="1" si="40"/>
        <v>=$B$1*U35+$B$2*U34</v>
      </c>
      <c r="W36" s="26" t="s">
        <v>22</v>
      </c>
      <c r="X36" s="27">
        <f>1+SUMSQ($U$32:U36)</f>
        <v>2.3058599581815162</v>
      </c>
      <c r="Y36" s="25" t="str">
        <f t="shared" ca="1" si="41"/>
        <v>=1+SUMSQ($U$32:U36)</v>
      </c>
      <c r="Z36" s="29"/>
    </row>
    <row r="37" spans="4:26" ht="18.75">
      <c r="E37" s="14" t="s">
        <v>39</v>
      </c>
      <c r="F37" s="15" t="s">
        <v>12</v>
      </c>
      <c r="G37" s="15" t="s">
        <v>41</v>
      </c>
      <c r="H37" s="15" t="s">
        <v>40</v>
      </c>
      <c r="I37" s="15"/>
      <c r="J37" s="6" t="s">
        <v>41</v>
      </c>
      <c r="K37" s="13"/>
      <c r="M37" s="14" t="s">
        <v>39</v>
      </c>
      <c r="N37" s="15" t="s">
        <v>13</v>
      </c>
      <c r="O37" s="15" t="s">
        <v>41</v>
      </c>
      <c r="P37" s="15" t="s">
        <v>40</v>
      </c>
      <c r="Q37" s="15"/>
      <c r="R37" s="6" t="s">
        <v>41</v>
      </c>
    </row>
    <row r="38" spans="4:26" ht="18.75">
      <c r="D38">
        <v>0</v>
      </c>
      <c r="E38" s="16">
        <v>1</v>
      </c>
      <c r="F38" s="17"/>
      <c r="G38" s="18" t="s">
        <v>5</v>
      </c>
      <c r="H38" s="19">
        <f>1+E38^2</f>
        <v>2</v>
      </c>
      <c r="I38" s="19" t="str">
        <f ca="1">_xlfn.FORMULATEXT(H38)</f>
        <v>=1+E38^2</v>
      </c>
      <c r="J38" s="20"/>
      <c r="K38" s="13"/>
      <c r="L38" s="8">
        <v>0</v>
      </c>
      <c r="M38" s="16">
        <v>1</v>
      </c>
      <c r="N38" s="17"/>
      <c r="O38" s="18" t="s">
        <v>5</v>
      </c>
      <c r="P38" s="19">
        <f>1+M38^2</f>
        <v>2</v>
      </c>
      <c r="Q38" s="10" t="str">
        <f t="shared" ca="1" si="12"/>
        <v>=1+M38^2</v>
      </c>
      <c r="R38" s="20"/>
      <c r="S38" s="9"/>
    </row>
    <row r="39" spans="4:26" ht="18.75">
      <c r="D39">
        <v>1</v>
      </c>
      <c r="E39" s="31">
        <f>$B$1-$B$3</f>
        <v>0.28999999999999998</v>
      </c>
      <c r="F39" s="8" t="str">
        <f t="shared" ref="F39:F42" ca="1" si="42">_xlfn.FORMULATEXT(E39)</f>
        <v>=$B$1-$B$3</v>
      </c>
      <c r="G39" s="9" t="s">
        <v>1</v>
      </c>
      <c r="H39" s="22">
        <f>1+SUMSQ($E$38:E39)</f>
        <v>2.0841000000000003</v>
      </c>
      <c r="I39" s="8" t="str">
        <f t="shared" ref="I39:I42" ca="1" si="43">_xlfn.FORMULATEXT(H39)</f>
        <v>=1+SUMSQ($E$38:E39)</v>
      </c>
      <c r="J39" s="23"/>
      <c r="L39" s="8">
        <v>1</v>
      </c>
      <c r="M39" s="31">
        <f>$B$1-$B$3</f>
        <v>0.28999999999999998</v>
      </c>
      <c r="N39" s="8" t="str">
        <f t="shared" ref="N39:N42" ca="1" si="44">_xlfn.FORMULATEXT(M39)</f>
        <v>=$B$1-$B$3</v>
      </c>
      <c r="O39" s="9" t="s">
        <v>1</v>
      </c>
      <c r="P39" s="22">
        <f>1+SUMSQ($M$38:M39)</f>
        <v>2.0841000000000003</v>
      </c>
      <c r="Q39" s="10" t="str">
        <f t="shared" ca="1" si="12"/>
        <v>=1+SUMSQ($M$38:M39)</v>
      </c>
      <c r="R39" s="23"/>
      <c r="S39" s="9"/>
    </row>
    <row r="40" spans="4:26" ht="18.75">
      <c r="D40">
        <v>2</v>
      </c>
      <c r="E40" s="31">
        <f>$B$1*E39</f>
        <v>0.20589999999999997</v>
      </c>
      <c r="F40" s="8" t="str">
        <f t="shared" ca="1" si="42"/>
        <v>=$B$1*E39</v>
      </c>
      <c r="G40" s="9" t="s">
        <v>4</v>
      </c>
      <c r="H40" s="22">
        <f>1+SUMSQ($E$38:E40)</f>
        <v>2.1264948100000001</v>
      </c>
      <c r="I40" s="8" t="str">
        <f t="shared" ca="1" si="43"/>
        <v>=1+SUMSQ($E$38:E40)</v>
      </c>
      <c r="J40" s="23"/>
      <c r="L40" s="8">
        <v>2</v>
      </c>
      <c r="M40" s="31">
        <f>$B$1*M39+$B$2*M38-$B$4</f>
        <v>-0.31410000000000005</v>
      </c>
      <c r="N40" s="8" t="str">
        <f t="shared" ca="1" si="44"/>
        <v>=$B$1*M39+$B$2*M38-$B$4</v>
      </c>
      <c r="O40" s="9" t="s">
        <v>24</v>
      </c>
      <c r="P40" s="22">
        <f>1+SUMSQ($M$38:M40)</f>
        <v>2.1827588100000002</v>
      </c>
      <c r="Q40" s="10" t="str">
        <f t="shared" ca="1" si="12"/>
        <v>=1+SUMSQ($M$38:M40)</v>
      </c>
      <c r="R40" s="23"/>
      <c r="S40" s="9"/>
    </row>
    <row r="41" spans="4:26" ht="18.75">
      <c r="D41">
        <v>3</v>
      </c>
      <c r="E41" s="31">
        <f t="shared" ref="E41:E42" si="45">$B$1*E40</f>
        <v>0.14618899999999999</v>
      </c>
      <c r="F41" s="8" t="str">
        <f t="shared" ca="1" si="42"/>
        <v>=$B$1*E40</v>
      </c>
      <c r="G41" s="9" t="s">
        <v>18</v>
      </c>
      <c r="H41" s="22">
        <f>1+SUMSQ($E$38:E41)</f>
        <v>2.1478660337209998</v>
      </c>
      <c r="I41" s="8" t="str">
        <f t="shared" ca="1" si="43"/>
        <v>=1+SUMSQ($E$38:E41)</v>
      </c>
      <c r="J41" s="23"/>
      <c r="K41" s="9"/>
      <c r="L41" s="8">
        <v>3</v>
      </c>
      <c r="M41" s="31">
        <f>$B$1*M40+$B$2*M39</f>
        <v>-0.33031100000000002</v>
      </c>
      <c r="N41" s="8" t="str">
        <f t="shared" ca="1" si="44"/>
        <v>=$B$1*M40+$B$2*M39</v>
      </c>
      <c r="O41" s="9" t="s">
        <v>21</v>
      </c>
      <c r="P41" s="22">
        <f>1+SUMSQ($M$38:M41)</f>
        <v>2.291864166721</v>
      </c>
      <c r="Q41" s="10" t="str">
        <f t="shared" ca="1" si="12"/>
        <v>=1+SUMSQ($M$38:M41)</v>
      </c>
      <c r="R41" s="23"/>
      <c r="S41" s="9"/>
    </row>
    <row r="42" spans="4:26" ht="18.75">
      <c r="D42">
        <v>4</v>
      </c>
      <c r="E42" s="32">
        <f t="shared" si="45"/>
        <v>0.10379418999999998</v>
      </c>
      <c r="F42" s="25" t="str">
        <f t="shared" ca="1" si="42"/>
        <v>=$B$1*E41</v>
      </c>
      <c r="G42" s="26" t="s">
        <v>19</v>
      </c>
      <c r="H42" s="27">
        <f>1+SUMSQ($E$38:E42)</f>
        <v>2.1586392675987565</v>
      </c>
      <c r="I42" s="25" t="str">
        <f t="shared" ca="1" si="43"/>
        <v>=1+SUMSQ($E$38:E42)</v>
      </c>
      <c r="J42" s="29"/>
      <c r="K42" s="9"/>
      <c r="L42" s="8">
        <v>4</v>
      </c>
      <c r="M42" s="32">
        <f>$B$1*M41+$B$2*M40</f>
        <v>-0.11830380999999998</v>
      </c>
      <c r="N42" s="8" t="str">
        <f t="shared" ca="1" si="44"/>
        <v>=$B$1*M41+$B$2*M40</v>
      </c>
      <c r="O42" s="26" t="s">
        <v>22</v>
      </c>
      <c r="P42" s="22">
        <f>1+SUMSQ($M$38:M42)</f>
        <v>2.3058599581815162</v>
      </c>
      <c r="Q42" s="10" t="str">
        <f t="shared" ca="1" si="12"/>
        <v>=1+SUMSQ($M$38:M42)</v>
      </c>
      <c r="R42" s="29"/>
      <c r="S42" s="9"/>
    </row>
    <row r="43" spans="4:26" ht="18.75">
      <c r="K43" s="9"/>
      <c r="M43" s="53" t="s">
        <v>39</v>
      </c>
      <c r="N43" s="54" t="s">
        <v>32</v>
      </c>
      <c r="O43" s="54" t="s">
        <v>41</v>
      </c>
      <c r="P43" s="54" t="s">
        <v>40</v>
      </c>
      <c r="Q43" s="54"/>
      <c r="R43" s="55" t="s">
        <v>41</v>
      </c>
    </row>
    <row r="44" spans="4:26" ht="18">
      <c r="K44" s="9"/>
      <c r="L44" s="8">
        <v>0</v>
      </c>
      <c r="M44" s="37">
        <v>1</v>
      </c>
      <c r="N44" s="38"/>
      <c r="O44" s="64" t="s">
        <v>57</v>
      </c>
      <c r="P44" s="41">
        <f>1+M44^2</f>
        <v>2</v>
      </c>
      <c r="Q44" s="41" t="str">
        <f ca="1">_xlfn.FORMULATEXT(P44)</f>
        <v>=1+M44^2</v>
      </c>
      <c r="R44" s="39"/>
      <c r="S44" s="10">
        <f>1-B3</f>
        <v>0.58000000000000007</v>
      </c>
    </row>
    <row r="45" spans="4:26" ht="18.75">
      <c r="K45" s="9"/>
      <c r="L45" s="8">
        <v>1</v>
      </c>
      <c r="M45" s="43">
        <f>(1+$B$4)+(1-$B$3-$B$4)</f>
        <v>1.58</v>
      </c>
      <c r="N45" s="44" t="str">
        <f ca="1">_xlfn.FORMULATEXT(M45)</f>
        <v>=(1+$B$4)+(1-$B$3-$B$4)</v>
      </c>
      <c r="O45" s="45" t="s">
        <v>58</v>
      </c>
      <c r="P45" s="46">
        <f>1+SUMSQ($M$44:M45)</f>
        <v>4.4964000000000004</v>
      </c>
      <c r="Q45" s="47" t="str">
        <f ca="1">_xlfn.FORMULATEXT(P45)</f>
        <v>=1+SUMSQ($M$44:M45)</v>
      </c>
      <c r="R45" s="57"/>
      <c r="S45" s="10">
        <f>1+(L45-1)*$S$44^2</f>
        <v>1</v>
      </c>
    </row>
    <row r="46" spans="4:26" ht="18.75">
      <c r="L46" s="8">
        <v>2</v>
      </c>
      <c r="M46" s="43">
        <f t="shared" ref="M46:M48" si="46">(1+$B$4)+(1-$B$3-$B$4)</f>
        <v>1.58</v>
      </c>
      <c r="N46" s="44" t="str">
        <f t="shared" ref="N46:N48" ca="1" si="47">_xlfn.FORMULATEXT(M46)</f>
        <v>=(1+$B$4)+(1-$B$3-$B$4)</v>
      </c>
      <c r="O46" s="45" t="s">
        <v>59</v>
      </c>
      <c r="P46" s="46">
        <f>1+SUMSQ($M$44:M46)</f>
        <v>6.9928000000000008</v>
      </c>
      <c r="Q46" s="47" t="str">
        <f t="shared" ref="Q46:Q48" ca="1" si="48">_xlfn.FORMULATEXT(P46)</f>
        <v>=1+SUMSQ($M$44:M46)</v>
      </c>
      <c r="R46" s="56"/>
      <c r="S46" s="10">
        <f t="shared" ref="S46:S48" si="49">1+(L46-1)*$S$44^2</f>
        <v>1.3364</v>
      </c>
    </row>
    <row r="47" spans="4:26" ht="18.75">
      <c r="L47" s="8">
        <v>3</v>
      </c>
      <c r="M47" s="43">
        <f t="shared" si="46"/>
        <v>1.58</v>
      </c>
      <c r="N47" s="44" t="str">
        <f t="shared" ca="1" si="47"/>
        <v>=(1+$B$4)+(1-$B$3-$B$4)</v>
      </c>
      <c r="O47" s="45" t="s">
        <v>60</v>
      </c>
      <c r="P47" s="46">
        <f>1+SUMSQ($M$44:M47)</f>
        <v>9.4892000000000003</v>
      </c>
      <c r="Q47" s="47" t="str">
        <f t="shared" ca="1" si="48"/>
        <v>=1+SUMSQ($M$44:M47)</v>
      </c>
      <c r="R47" s="58"/>
      <c r="S47" s="10">
        <f t="shared" si="49"/>
        <v>1.6728000000000001</v>
      </c>
    </row>
    <row r="48" spans="4:26" ht="18.75">
      <c r="L48" s="8">
        <v>4</v>
      </c>
      <c r="M48" s="43">
        <f t="shared" si="46"/>
        <v>1.58</v>
      </c>
      <c r="N48" s="44" t="str">
        <f t="shared" ca="1" si="47"/>
        <v>=(1+$B$4)+(1-$B$3-$B$4)</v>
      </c>
      <c r="O48" s="50" t="s">
        <v>61</v>
      </c>
      <c r="P48" s="46">
        <f>1+SUMSQ($M$44:M48)</f>
        <v>11.985600000000002</v>
      </c>
      <c r="Q48" s="47" t="str">
        <f t="shared" ca="1" si="48"/>
        <v>=1+SUMSQ($M$44:M48)</v>
      </c>
      <c r="R48" s="65"/>
      <c r="S48" s="10">
        <f t="shared" si="49"/>
        <v>2.0092000000000003</v>
      </c>
    </row>
    <row r="49" spans="12:19" ht="18.75">
      <c r="M49" s="14" t="s">
        <v>39</v>
      </c>
      <c r="N49" s="15" t="s">
        <v>30</v>
      </c>
      <c r="O49" s="15" t="s">
        <v>41</v>
      </c>
      <c r="P49" s="15" t="s">
        <v>40</v>
      </c>
      <c r="Q49" s="15"/>
      <c r="R49" s="6" t="s">
        <v>41</v>
      </c>
    </row>
    <row r="50" spans="12:19" ht="18.75">
      <c r="L50" s="8">
        <v>0</v>
      </c>
      <c r="M50" s="16">
        <v>1</v>
      </c>
      <c r="N50" s="17"/>
      <c r="O50" s="18" t="s">
        <v>5</v>
      </c>
      <c r="P50" s="19">
        <f>1+M50^2</f>
        <v>2</v>
      </c>
      <c r="Q50" s="10" t="str">
        <f t="shared" ref="Q50:Q54" ca="1" si="50">_xlfn.FORMULATEXT(P50)</f>
        <v>=1+M50^2</v>
      </c>
      <c r="R50" s="20"/>
      <c r="S50" s="9"/>
    </row>
    <row r="51" spans="12:19" ht="18.75">
      <c r="L51" s="8">
        <v>1</v>
      </c>
      <c r="M51" s="31">
        <f>$B$1-$B$3</f>
        <v>0.28999999999999998</v>
      </c>
      <c r="N51" s="8" t="str">
        <f t="shared" ref="N51:N54" ca="1" si="51">_xlfn.FORMULATEXT(M51)</f>
        <v>=$B$1-$B$3</v>
      </c>
      <c r="O51" s="9" t="s">
        <v>1</v>
      </c>
      <c r="P51" s="22">
        <f>1+SUMSQ($M$50:M51)</f>
        <v>2.0841000000000003</v>
      </c>
      <c r="Q51" s="10" t="str">
        <f t="shared" ca="1" si="50"/>
        <v>=1+SUMSQ($M$50:M51)</v>
      </c>
      <c r="R51" s="23"/>
      <c r="S51" s="9"/>
    </row>
    <row r="52" spans="12:19" ht="18.75">
      <c r="L52" s="8">
        <v>2</v>
      </c>
      <c r="M52" s="31">
        <f>$B$1*M51-$B$2</f>
        <v>0.57589999999999997</v>
      </c>
      <c r="N52" s="8" t="str">
        <f t="shared" ca="1" si="51"/>
        <v>=$B$1*M51-$B$2</v>
      </c>
      <c r="O52" s="9" t="s">
        <v>23</v>
      </c>
      <c r="P52" s="22">
        <f>1+SUMSQ($M$50:M52)</f>
        <v>2.4157608100000001</v>
      </c>
      <c r="Q52" s="10" t="str">
        <f t="shared" ca="1" si="50"/>
        <v>=1+SUMSQ($M$50:M52)</v>
      </c>
      <c r="R52" s="23"/>
      <c r="S52" s="9"/>
    </row>
    <row r="53" spans="12:19" ht="18.75">
      <c r="L53" s="8">
        <v>3</v>
      </c>
      <c r="M53" s="31">
        <f t="shared" ref="M53" si="52">$B$1*M52</f>
        <v>0.40888899999999995</v>
      </c>
      <c r="N53" s="8" t="str">
        <f t="shared" ca="1" si="51"/>
        <v>=$B$1*M52</v>
      </c>
      <c r="O53" s="9" t="s">
        <v>18</v>
      </c>
      <c r="P53" s="22">
        <f>1+SUMSQ($M$50:M53)</f>
        <v>2.5829510243209999</v>
      </c>
      <c r="Q53" s="10" t="str">
        <f t="shared" ca="1" si="50"/>
        <v>=1+SUMSQ($M$50:M53)</v>
      </c>
      <c r="R53" s="23"/>
      <c r="S53" s="9"/>
    </row>
    <row r="54" spans="12:19" ht="18.75">
      <c r="L54" s="8">
        <v>4</v>
      </c>
      <c r="M54" s="32">
        <f>$B$1*M53</f>
        <v>0.29031118999999994</v>
      </c>
      <c r="N54" s="25" t="str">
        <f t="shared" ca="1" si="51"/>
        <v>=$B$1*M53</v>
      </c>
      <c r="O54" s="26" t="s">
        <v>19</v>
      </c>
      <c r="P54" s="27">
        <f>1+SUMSQ($M$50:M54)</f>
        <v>2.6672316113602159</v>
      </c>
      <c r="Q54" s="28" t="str">
        <f t="shared" ca="1" si="50"/>
        <v>=1+SUMSQ($M$50:M54)</v>
      </c>
      <c r="R54" s="29"/>
      <c r="S54" s="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z &amp; t</vt:lpstr>
      <vt:lpstr>Pred Int Formulae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branko</dc:creator>
  <cp:lastModifiedBy>Branko Pecar</cp:lastModifiedBy>
  <dcterms:created xsi:type="dcterms:W3CDTF">2017-01-23T18:21:47Z</dcterms:created>
  <dcterms:modified xsi:type="dcterms:W3CDTF">2022-06-08T20:19:04Z</dcterms:modified>
</cp:coreProperties>
</file>